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Чуков\Бюджет 2016 после согласит\Решение Совета на 2016 (после согласительной)\"/>
    </mc:Choice>
  </mc:AlternateContent>
  <bookViews>
    <workbookView xWindow="120" yWindow="120" windowWidth="9720" windowHeight="7320"/>
  </bookViews>
  <sheets>
    <sheet name="Совет" sheetId="12" r:id="rId1"/>
  </sheets>
  <calcPr calcId="152511"/>
</workbook>
</file>

<file path=xl/calcChain.xml><?xml version="1.0" encoding="utf-8"?>
<calcChain xmlns="http://schemas.openxmlformats.org/spreadsheetml/2006/main">
  <c r="F215" i="12" l="1"/>
  <c r="F193" i="12" l="1"/>
  <c r="H213" i="12"/>
  <c r="H212" i="12" s="1"/>
  <c r="H211" i="12" s="1"/>
  <c r="G212" i="12"/>
  <c r="G211" i="12" s="1"/>
  <c r="F212" i="12"/>
  <c r="F211" i="12" s="1"/>
  <c r="H210" i="12"/>
  <c r="H209" i="12" s="1"/>
  <c r="H208" i="12" s="1"/>
  <c r="G209" i="12"/>
  <c r="G208" i="12" s="1"/>
  <c r="F209" i="12"/>
  <c r="F208" i="12"/>
  <c r="F195" i="12"/>
  <c r="F197" i="12"/>
  <c r="F194" i="12" l="1"/>
  <c r="F58" i="12"/>
  <c r="F57" i="12" s="1"/>
  <c r="F151" i="12"/>
  <c r="F146" i="12"/>
  <c r="F164" i="12"/>
  <c r="F163" i="12" s="1"/>
  <c r="G195" i="12" l="1"/>
  <c r="G194" i="12" s="1"/>
  <c r="H196" i="12"/>
  <c r="H195" i="12" s="1"/>
  <c r="H194" i="12" s="1"/>
  <c r="F200" i="12"/>
  <c r="F199" i="12" s="1"/>
  <c r="G200" i="12"/>
  <c r="G199" i="12" s="1"/>
  <c r="H201" i="12"/>
  <c r="H200" i="12" s="1"/>
  <c r="H199" i="12" s="1"/>
  <c r="F148" i="12"/>
  <c r="F42" i="12"/>
  <c r="F43" i="12"/>
  <c r="H96" i="12" l="1"/>
  <c r="H95" i="12" s="1"/>
  <c r="H94" i="12" s="1"/>
  <c r="G95" i="12"/>
  <c r="G94" i="12" s="1"/>
  <c r="F95" i="12"/>
  <c r="F94" i="12" s="1"/>
  <c r="H93" i="12"/>
  <c r="H92" i="12" s="1"/>
  <c r="H91" i="12" s="1"/>
  <c r="G92" i="12"/>
  <c r="G91" i="12" s="1"/>
  <c r="F92" i="12"/>
  <c r="F91" i="12" s="1"/>
  <c r="H84" i="12"/>
  <c r="G97" i="12"/>
  <c r="H97" i="12"/>
  <c r="F100" i="12"/>
  <c r="G100" i="12"/>
  <c r="H101" i="12"/>
  <c r="H100" i="12" s="1"/>
  <c r="F102" i="12"/>
  <c r="G102" i="12"/>
  <c r="F99" i="12" l="1"/>
  <c r="G99" i="12"/>
  <c r="F124" i="12"/>
  <c r="F219" i="12" l="1"/>
  <c r="F123" i="12" l="1"/>
  <c r="F122" i="12" s="1"/>
  <c r="F121" i="12" s="1"/>
  <c r="F108" i="12"/>
  <c r="F107" i="12" s="1"/>
  <c r="F77" i="12"/>
  <c r="F188" i="12" l="1"/>
  <c r="F187" i="12" s="1"/>
  <c r="F186" i="12" s="1"/>
  <c r="F185" i="12" s="1"/>
  <c r="F184" i="12" s="1"/>
  <c r="F19" i="12"/>
  <c r="F18" i="12" s="1"/>
  <c r="F17" i="12" s="1"/>
  <c r="F56" i="12" l="1"/>
  <c r="F55" i="12" l="1"/>
  <c r="F54" i="12" s="1"/>
  <c r="G221" i="12"/>
  <c r="G219" i="12"/>
  <c r="G232" i="12"/>
  <c r="G231" i="12" s="1"/>
  <c r="G228" i="12"/>
  <c r="G226" i="12"/>
  <c r="G206" i="12"/>
  <c r="G205" i="12" s="1"/>
  <c r="G203" i="12"/>
  <c r="G202" i="12" s="1"/>
  <c r="G189" i="12"/>
  <c r="G188" i="12"/>
  <c r="G182" i="12"/>
  <c r="G181" i="12" s="1"/>
  <c r="G179" i="12"/>
  <c r="G178" i="12" s="1"/>
  <c r="G153" i="12"/>
  <c r="G152" i="12" s="1"/>
  <c r="G150" i="12"/>
  <c r="G145" i="12"/>
  <c r="G144" i="12" s="1"/>
  <c r="G141" i="12"/>
  <c r="G140" i="12" s="1"/>
  <c r="G138" i="12"/>
  <c r="G137" i="12" s="1"/>
  <c r="G134" i="12"/>
  <c r="G133" i="12" s="1"/>
  <c r="G131" i="12"/>
  <c r="G130" i="12" s="1"/>
  <c r="G173" i="12"/>
  <c r="G172" i="12" s="1"/>
  <c r="G170" i="12"/>
  <c r="G169" i="12" s="1"/>
  <c r="G167" i="12"/>
  <c r="G166" i="12" s="1"/>
  <c r="G161" i="12"/>
  <c r="G160" i="12" s="1"/>
  <c r="G158" i="12"/>
  <c r="G119" i="12"/>
  <c r="G118" i="12" s="1"/>
  <c r="G114" i="12"/>
  <c r="G113" i="12" s="1"/>
  <c r="G112" i="12" s="1"/>
  <c r="G105" i="12"/>
  <c r="G104" i="12" s="1"/>
  <c r="G98" i="12" s="1"/>
  <c r="G89" i="12"/>
  <c r="G88" i="12" s="1"/>
  <c r="G87" i="12" s="1"/>
  <c r="G86" i="12" s="1"/>
  <c r="G85" i="12" s="1"/>
  <c r="G83" i="12"/>
  <c r="G82" i="12" s="1"/>
  <c r="G81" i="12" s="1"/>
  <c r="G68" i="12"/>
  <c r="G67" i="12" s="1"/>
  <c r="G77" i="12"/>
  <c r="G75" i="12"/>
  <c r="G72" i="12"/>
  <c r="G71" i="12" s="1"/>
  <c r="G63" i="12"/>
  <c r="G62" i="12" s="1"/>
  <c r="G61" i="12" s="1"/>
  <c r="G60" i="12" s="1"/>
  <c r="G52" i="12"/>
  <c r="G51" i="12" s="1"/>
  <c r="G50" i="12" s="1"/>
  <c r="G34" i="12"/>
  <c r="G32" i="12"/>
  <c r="G46" i="12"/>
  <c r="G45" i="12" s="1"/>
  <c r="G41" i="12"/>
  <c r="G39" i="12"/>
  <c r="G27" i="12"/>
  <c r="G26" i="12" s="1"/>
  <c r="G25" i="12" s="1"/>
  <c r="G19" i="12"/>
  <c r="G17" i="12" s="1"/>
  <c r="G15" i="12"/>
  <c r="F221" i="12"/>
  <c r="F232" i="12"/>
  <c r="F231" i="12" s="1"/>
  <c r="F230" i="12" s="1"/>
  <c r="F228" i="12"/>
  <c r="F226" i="12"/>
  <c r="F225" i="12" s="1"/>
  <c r="F224" i="12" s="1"/>
  <c r="F223" i="12" s="1"/>
  <c r="F206" i="12"/>
  <c r="F205" i="12" s="1"/>
  <c r="F203" i="12"/>
  <c r="F202" i="12" s="1"/>
  <c r="F192" i="12" l="1"/>
  <c r="F191" i="12" s="1"/>
  <c r="G230" i="12"/>
  <c r="G225" i="12"/>
  <c r="G224" i="12" s="1"/>
  <c r="G147" i="12"/>
  <c r="G143" i="12" s="1"/>
  <c r="G187" i="12"/>
  <c r="G31" i="12"/>
  <c r="G38" i="12" s="1"/>
  <c r="G37" i="12" s="1"/>
  <c r="G29" i="12" s="1"/>
  <c r="G74" i="12"/>
  <c r="G70" i="12" s="1"/>
  <c r="G65" i="12" s="1"/>
  <c r="F218" i="12"/>
  <c r="F217" i="12" s="1"/>
  <c r="G111" i="12"/>
  <c r="G117" i="12"/>
  <c r="G116" i="12" s="1"/>
  <c r="G129" i="12"/>
  <c r="G14" i="12"/>
  <c r="G13" i="12" s="1"/>
  <c r="G11" i="12" s="1"/>
  <c r="G10" i="12" s="1"/>
  <c r="G9" i="12" s="1"/>
  <c r="G80" i="12"/>
  <c r="G79" i="12" s="1"/>
  <c r="G218" i="12"/>
  <c r="G217" i="12" s="1"/>
  <c r="G193" i="12"/>
  <c r="G177" i="12"/>
  <c r="G176" i="12" s="1"/>
  <c r="G175" i="12" s="1"/>
  <c r="G136" i="12"/>
  <c r="G157" i="12"/>
  <c r="H190" i="12"/>
  <c r="H189" i="12" s="1"/>
  <c r="F214" i="12" l="1"/>
  <c r="G223" i="12"/>
  <c r="G215" i="12" s="1"/>
  <c r="G214" i="12" s="1"/>
  <c r="G22" i="12"/>
  <c r="G192" i="12"/>
  <c r="G191" i="12" s="1"/>
  <c r="G186" i="12"/>
  <c r="G184" i="12" s="1"/>
  <c r="G155" i="12"/>
  <c r="H188" i="12"/>
  <c r="G128" i="12" l="1"/>
  <c r="G110" i="12" s="1"/>
  <c r="G21" i="12" s="1"/>
  <c r="G8" i="12" s="1"/>
  <c r="H222" i="12"/>
  <c r="H233" i="12"/>
  <c r="H232" i="12" s="1"/>
  <c r="H231" i="12" s="1"/>
  <c r="H180" i="12"/>
  <c r="H179" i="12" s="1"/>
  <c r="H178" i="12" s="1"/>
  <c r="H154" i="12"/>
  <c r="H153" i="12" s="1"/>
  <c r="H152" i="12" s="1"/>
  <c r="H151" i="12"/>
  <c r="H150" i="12" s="1"/>
  <c r="H139" i="12"/>
  <c r="H138" i="12" s="1"/>
  <c r="H137" i="12" s="1"/>
  <c r="H135" i="12"/>
  <c r="H134" i="12" s="1"/>
  <c r="H133" i="12" s="1"/>
  <c r="H132" i="12"/>
  <c r="H131" i="12" s="1"/>
  <c r="H130" i="12" s="1"/>
  <c r="H162" i="12"/>
  <c r="H161" i="12" s="1"/>
  <c r="H160" i="12" s="1"/>
  <c r="H115" i="12"/>
  <c r="H114" i="12" s="1"/>
  <c r="H113" i="12" s="1"/>
  <c r="H112" i="12" s="1"/>
  <c r="H106" i="12"/>
  <c r="H105" i="12" s="1"/>
  <c r="H104" i="12" s="1"/>
  <c r="H90" i="12"/>
  <c r="H89" i="12" s="1"/>
  <c r="H88" i="12" s="1"/>
  <c r="H87" i="12" s="1"/>
  <c r="H86" i="12" s="1"/>
  <c r="H85" i="12" s="1"/>
  <c r="H78" i="12"/>
  <c r="H77" i="12" s="1"/>
  <c r="H73" i="12"/>
  <c r="H72" i="12" s="1"/>
  <c r="H71" i="12" s="1"/>
  <c r="H53" i="12"/>
  <c r="H52" i="12" s="1"/>
  <c r="H51" i="12" s="1"/>
  <c r="H50" i="12" s="1"/>
  <c r="H147" i="12" l="1"/>
  <c r="H129" i="12"/>
  <c r="H83" i="12"/>
  <c r="H82" i="12" s="1"/>
  <c r="H81" i="12" s="1"/>
  <c r="H80" i="12" s="1"/>
  <c r="H79" i="12" s="1"/>
  <c r="H220" i="12"/>
  <c r="H219" i="12" s="1"/>
  <c r="H64" i="12"/>
  <c r="H63" i="12" s="1"/>
  <c r="H62" i="12" s="1"/>
  <c r="H61" i="12" s="1"/>
  <c r="H60" i="12" s="1"/>
  <c r="H33" i="12" l="1"/>
  <c r="H32" i="12" s="1"/>
  <c r="F32" i="12"/>
  <c r="H35" i="12"/>
  <c r="H34" i="12" s="1"/>
  <c r="F34" i="12"/>
  <c r="H120" i="12"/>
  <c r="H119" i="12" s="1"/>
  <c r="H118" i="12" s="1"/>
  <c r="F119" i="12"/>
  <c r="F118" i="12" s="1"/>
  <c r="F117" i="12" s="1"/>
  <c r="F116" i="12" s="1"/>
  <c r="H174" i="12"/>
  <c r="H173" i="12" s="1"/>
  <c r="H172" i="12" s="1"/>
  <c r="F173" i="12"/>
  <c r="F72" i="12"/>
  <c r="F71" i="12" s="1"/>
  <c r="H76" i="12"/>
  <c r="H75" i="12" s="1"/>
  <c r="H74" i="12" s="1"/>
  <c r="F75" i="12"/>
  <c r="H227" i="12"/>
  <c r="H226" i="12" s="1"/>
  <c r="H111" i="12"/>
  <c r="F63" i="12"/>
  <c r="F105" i="12"/>
  <c r="F104" i="12" s="1"/>
  <c r="F114" i="12"/>
  <c r="F161" i="12"/>
  <c r="H168" i="12"/>
  <c r="H167" i="12" s="1"/>
  <c r="H166" i="12" s="1"/>
  <c r="F167" i="12"/>
  <c r="F131" i="12"/>
  <c r="F130" i="12" s="1"/>
  <c r="F134" i="12"/>
  <c r="F133" i="12" s="1"/>
  <c r="F138" i="12"/>
  <c r="H142" i="12"/>
  <c r="H141" i="12" s="1"/>
  <c r="H140" i="12" s="1"/>
  <c r="H136" i="12" s="1"/>
  <c r="F141" i="12"/>
  <c r="F140" i="12" s="1"/>
  <c r="F150" i="12"/>
  <c r="F147" i="12" s="1"/>
  <c r="F153" i="12"/>
  <c r="H28" i="12"/>
  <c r="H27" i="12" s="1"/>
  <c r="H26" i="12" s="1"/>
  <c r="H25" i="12" s="1"/>
  <c r="F27" i="12"/>
  <c r="H40" i="12"/>
  <c r="H39" i="12" s="1"/>
  <c r="F39" i="12"/>
  <c r="F52" i="12"/>
  <c r="F51" i="12" s="1"/>
  <c r="F50" i="12" s="1"/>
  <c r="F49" i="12" s="1"/>
  <c r="F48" i="12" s="1"/>
  <c r="F83" i="12"/>
  <c r="F89" i="12"/>
  <c r="F88" i="12" s="1"/>
  <c r="F87" i="12" s="1"/>
  <c r="F86" i="12" s="1"/>
  <c r="F179" i="12"/>
  <c r="H183" i="12"/>
  <c r="H182" i="12" s="1"/>
  <c r="H181" i="12" s="1"/>
  <c r="H177" i="12" s="1"/>
  <c r="H176" i="12" s="1"/>
  <c r="H175" i="12" s="1"/>
  <c r="F182" i="12"/>
  <c r="H204" i="12"/>
  <c r="H203" i="12" s="1"/>
  <c r="H202" i="12" s="1"/>
  <c r="H207" i="12"/>
  <c r="H206" i="12" s="1"/>
  <c r="H205" i="12" s="1"/>
  <c r="H20" i="12"/>
  <c r="H19" i="12" s="1"/>
  <c r="H17" i="12" s="1"/>
  <c r="H229" i="12"/>
  <c r="H228" i="12" s="1"/>
  <c r="H230" i="12"/>
  <c r="H221" i="12"/>
  <c r="H218" i="12" s="1"/>
  <c r="H217" i="12" s="1"/>
  <c r="F129" i="12" l="1"/>
  <c r="F98" i="12"/>
  <c r="F97" i="12" s="1"/>
  <c r="F85" i="12" s="1"/>
  <c r="F31" i="12"/>
  <c r="F30" i="12" s="1"/>
  <c r="H225" i="12"/>
  <c r="H224" i="12" s="1"/>
  <c r="H223" i="12" s="1"/>
  <c r="H215" i="12" s="1"/>
  <c r="H214" i="12" s="1"/>
  <c r="H31" i="12"/>
  <c r="H47" i="12" s="1"/>
  <c r="F82" i="12"/>
  <c r="F137" i="12"/>
  <c r="F136" i="12" s="1"/>
  <c r="F158" i="12"/>
  <c r="F157" i="12" s="1"/>
  <c r="H159" i="12"/>
  <c r="H158" i="12" s="1"/>
  <c r="H157" i="12" s="1"/>
  <c r="F68" i="12"/>
  <c r="H69" i="12"/>
  <c r="H68" i="12" s="1"/>
  <c r="H67" i="12" s="1"/>
  <c r="H70" i="12" s="1"/>
  <c r="H65" i="12" s="1"/>
  <c r="F172" i="12"/>
  <c r="F166" i="12"/>
  <c r="F113" i="12"/>
  <c r="H103" i="12"/>
  <c r="H102" i="12" s="1"/>
  <c r="H99" i="12" s="1"/>
  <c r="H98" i="12" s="1"/>
  <c r="F62" i="12"/>
  <c r="F15" i="12"/>
  <c r="F14" i="12" s="1"/>
  <c r="H16" i="12"/>
  <c r="H15" i="12" s="1"/>
  <c r="H14" i="12" s="1"/>
  <c r="H13" i="12" s="1"/>
  <c r="H11" i="12" s="1"/>
  <c r="H10" i="12" s="1"/>
  <c r="H9" i="12" s="1"/>
  <c r="F181" i="12"/>
  <c r="F178" i="12"/>
  <c r="F41" i="12"/>
  <c r="F38" i="12" s="1"/>
  <c r="H42" i="12"/>
  <c r="H41" i="12" s="1"/>
  <c r="F26" i="12"/>
  <c r="F152" i="12"/>
  <c r="F160" i="12"/>
  <c r="F145" i="12"/>
  <c r="H146" i="12"/>
  <c r="H145" i="12" s="1"/>
  <c r="H144" i="12" s="1"/>
  <c r="F170" i="12"/>
  <c r="H171" i="12"/>
  <c r="H170" i="12" s="1"/>
  <c r="H169" i="12" s="1"/>
  <c r="F74" i="12"/>
  <c r="F70" i="12" s="1"/>
  <c r="F46" i="12"/>
  <c r="H187" i="12"/>
  <c r="F189" i="12"/>
  <c r="F177" i="12" l="1"/>
  <c r="F176" i="12" s="1"/>
  <c r="H143" i="12"/>
  <c r="H186" i="12"/>
  <c r="H184" i="12" s="1"/>
  <c r="H155" i="12"/>
  <c r="H128" i="12" s="1"/>
  <c r="H193" i="12"/>
  <c r="F81" i="12"/>
  <c r="F80" i="12" s="1"/>
  <c r="F169" i="12"/>
  <c r="F156" i="12" s="1"/>
  <c r="F155" i="12" s="1"/>
  <c r="F144" i="12"/>
  <c r="F143" i="12" s="1"/>
  <c r="F61" i="12"/>
  <c r="F112" i="12"/>
  <c r="F111" i="12" s="1"/>
  <c r="F67" i="12"/>
  <c r="F66" i="12" s="1"/>
  <c r="F45" i="12"/>
  <c r="F37" i="12" s="1"/>
  <c r="F36" i="12" s="1"/>
  <c r="F29" i="12" s="1"/>
  <c r="H46" i="12"/>
  <c r="H45" i="12" s="1"/>
  <c r="H38" i="12" s="1"/>
  <c r="H37" i="12" s="1"/>
  <c r="H29" i="12" s="1"/>
  <c r="H22" i="12" s="1"/>
  <c r="F25" i="12"/>
  <c r="F24" i="12" s="1"/>
  <c r="F23" i="12" s="1"/>
  <c r="F128" i="12" l="1"/>
  <c r="F65" i="12"/>
  <c r="F79" i="12"/>
  <c r="F13" i="12"/>
  <c r="F12" i="12" s="1"/>
  <c r="F11" i="12" s="1"/>
  <c r="H117" i="12"/>
  <c r="H116" i="12" s="1"/>
  <c r="H110" i="12" s="1"/>
  <c r="F60" i="12"/>
  <c r="F22" i="12" l="1"/>
  <c r="H192" i="12"/>
  <c r="H191" i="12" s="1"/>
  <c r="H21" i="12" s="1"/>
  <c r="H8" i="12" s="1"/>
  <c r="F10" i="12" l="1"/>
  <c r="F175" i="12"/>
  <c r="F9" i="12" l="1"/>
  <c r="F110" i="12"/>
  <c r="F21" i="12" l="1"/>
  <c r="F8" i="12" s="1"/>
</calcChain>
</file>

<file path=xl/sharedStrings.xml><?xml version="1.0" encoding="utf-8"?>
<sst xmlns="http://schemas.openxmlformats.org/spreadsheetml/2006/main" count="775" uniqueCount="235">
  <si>
    <t>(тыс. рублей)</t>
  </si>
  <si>
    <t>Наименование</t>
  </si>
  <si>
    <t>Ведомство</t>
  </si>
  <si>
    <t>Раздел, подраздел</t>
  </si>
  <si>
    <t>Целевая статья</t>
  </si>
  <si>
    <t>Вид расходов</t>
  </si>
  <si>
    <t xml:space="preserve">Сумма </t>
  </si>
  <si>
    <t>ВСЕГО РАСХОДОВ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</si>
  <si>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</si>
  <si>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</si>
  <si>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</si>
  <si>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</si>
  <si>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Председатель представительного органа муниципального образования</t>
  </si>
  <si>
    <t>0102</t>
  </si>
  <si>
    <t>0104</t>
  </si>
  <si>
    <t>Расходы на переподготовку и повышение квалификации</t>
  </si>
  <si>
    <t>Другие общегосударственные вопросы</t>
  </si>
  <si>
    <t>0113</t>
  </si>
  <si>
    <t xml:space="preserve">Расходы на оплату членских взносов Ассоциации "Совет муниципальных образований Томской области" </t>
  </si>
  <si>
    <t>Резервные средства</t>
  </si>
  <si>
    <t>870</t>
  </si>
  <si>
    <t>Национальная экономика</t>
  </si>
  <si>
    <t>0400</t>
  </si>
  <si>
    <t>810</t>
  </si>
  <si>
    <t>Транспорт</t>
  </si>
  <si>
    <t>0408</t>
  </si>
  <si>
    <t>Жилищно-коммунальное хозяйство</t>
  </si>
  <si>
    <t>0500</t>
  </si>
  <si>
    <t>0501</t>
  </si>
  <si>
    <t>0502</t>
  </si>
  <si>
    <t>Благоустройство</t>
  </si>
  <si>
    <t>0503</t>
  </si>
  <si>
    <t>Образование</t>
  </si>
  <si>
    <t>0700</t>
  </si>
  <si>
    <t>Молодежная политика и оздоровление детей</t>
  </si>
  <si>
    <t>0707</t>
  </si>
  <si>
    <t>0800</t>
  </si>
  <si>
    <t>0801</t>
  </si>
  <si>
    <t/>
  </si>
  <si>
    <t>Физическая культура и спорт</t>
  </si>
  <si>
    <t>1100</t>
  </si>
  <si>
    <t>Резервные фонды</t>
  </si>
  <si>
    <t>0111</t>
  </si>
  <si>
    <t>Резервные фонды местных администраций</t>
  </si>
  <si>
    <t>1.Совет Колпашевского городского поселения</t>
  </si>
  <si>
    <t>912</t>
  </si>
  <si>
    <t>2. Администрация Колпашевского городского поселения</t>
  </si>
  <si>
    <t>3. МКУ "Имущество"</t>
  </si>
  <si>
    <t>915</t>
  </si>
  <si>
    <t>Поддержка коммунального хозяйства</t>
  </si>
  <si>
    <t>0409</t>
  </si>
  <si>
    <t>1102</t>
  </si>
  <si>
    <t>Массовый спорт</t>
  </si>
  <si>
    <t>Субсидии юридическим лицам (кроме некоммерческих организаций), индивидуальным предпринимателям, физическим лицам</t>
  </si>
  <si>
    <t>Расходы на ликвидацию несанкционированных свалок, разбор и вывоз бесхозных строений</t>
  </si>
  <si>
    <t>Дорожное хозяйство (дорожные фонды)</t>
  </si>
  <si>
    <t>Организация и содержание мест захоронения</t>
  </si>
  <si>
    <t>0309</t>
  </si>
  <si>
    <t>0300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</si>
  <si>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</si>
  <si>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</si>
  <si>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Культура, кинематография</t>
  </si>
  <si>
    <t>Мероприятия по содержанию и ремонту системы водоотведения в рамках благоустройства</t>
  </si>
  <si>
    <t>Расходы на проведение мероприятий в области занятости населения в рамках благоустройства</t>
  </si>
  <si>
    <t>Обеспечение деятельности подведомственных учреждений по предоставлению возможностей для выявления и развития молодежных инициатив</t>
  </si>
  <si>
    <t>Расходы, связанные с организацией операций с муниципальным имуществом</t>
  </si>
  <si>
    <t>Мероприятия по благоустройству в части содержания площадей и лестниц</t>
  </si>
  <si>
    <t>Жилищное хозяйство</t>
  </si>
  <si>
    <t>0106</t>
  </si>
  <si>
    <t>540</t>
  </si>
  <si>
    <t>Иные межбюджетные трансферты</t>
  </si>
  <si>
    <t>Организация ритуальных услуг</t>
  </si>
  <si>
    <t>Благоустройство мест массового отдыха</t>
  </si>
  <si>
    <t>Расходы на опубликование нормативно - правовых актов</t>
  </si>
  <si>
    <t>Расходы на организацию и проведение мероприятий, связанных с награждением и присвоением почётных званий муниципального образования "Колпашевское городское поселение"</t>
  </si>
  <si>
    <t>Ведомственная целевая программа "Обеспечение безопасности жизнедеятельности населения на территории Колпашевского городского поселения"</t>
  </si>
  <si>
    <t>Обеспечение безопасности жизнедеятельности населения на территории Колпашевского городского поселения</t>
  </si>
  <si>
    <t>Капитальный ремонт муниципального жилищного фонда</t>
  </si>
  <si>
    <t>Озеленение и улучшение состояния существующих зеленых насаждений</t>
  </si>
  <si>
    <t>Ведомственная целевая программа "Молодежь поселения"</t>
  </si>
  <si>
    <t xml:space="preserve">Совета Колпашевского  </t>
  </si>
  <si>
    <t xml:space="preserve">городского поселения </t>
  </si>
  <si>
    <t>Компенсация расходов по оплате стоимости проезда и провоза багажа в пределах Российской Федерации, к месту использования отпуска и обратно</t>
  </si>
  <si>
    <t>Организация и проведение массовых молодежных мероприятий</t>
  </si>
  <si>
    <t>Ведомственная целевая программа "Обеспечение транспортной доступности населения мкр. Рейд в навигационный период"</t>
  </si>
  <si>
    <t>Ведомственная целевая программа "Капитальный ремонт муниципального жилищного фонда"</t>
  </si>
  <si>
    <t>Ведомственная целевая программа "Озеленение и улучшение состояния существующих зеленых насаждений"</t>
  </si>
  <si>
    <t>Ведомственная целевая программа "Поддержание надлежащего санитарно-экологического состояния территории"</t>
  </si>
  <si>
    <t xml:space="preserve">Ведомственная целевая программа "Спортивный город" 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</si>
  <si>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</si>
  <si>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</si>
  <si>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Ведомственная целевая программа "Управление и распоряжение имуществом, находящимся в муниципальной собственности муниципального образования "Колпашевское городское поселение" </t>
  </si>
  <si>
    <t>Расходы на формирование фонда капитального ремонта общего имущества многоквартирных домов</t>
  </si>
  <si>
    <t>Расходы на выполнение работ по устройству и содержанию новогодних снежных городков</t>
  </si>
  <si>
    <t xml:space="preserve">от  2015 № </t>
  </si>
  <si>
    <t>Непрограммное направление расходов</t>
  </si>
  <si>
    <t>240</t>
  </si>
  <si>
    <t>Иные закупки товаров, работ, услуг для обеспечения государственных (муниципальных) нужд</t>
  </si>
  <si>
    <t>200</t>
  </si>
  <si>
    <t>Закупка товаров, работ, услуг для обеспечения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</si>
  <si>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</si>
  <si>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</si>
  <si>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120</t>
  </si>
  <si>
    <t>Расходы на выплаты персоналу государственных (муниципальных) органов</t>
  </si>
  <si>
    <t>Иные бюджетные ассигнования</t>
  </si>
  <si>
    <t>800</t>
  </si>
  <si>
    <t>Уплата налогов, сборов и иных платежей</t>
  </si>
  <si>
    <t>850</t>
  </si>
  <si>
    <t>Межбюджетные трансферты</t>
  </si>
  <si>
    <t>500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</si>
  <si>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</si>
  <si>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</si>
  <si>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600</t>
  </si>
  <si>
    <t>610</t>
  </si>
  <si>
    <t>Социальное обеспечение и иные выплаты населению</t>
  </si>
  <si>
    <t>300</t>
  </si>
  <si>
    <t>110</t>
  </si>
  <si>
    <t>Расходы на выплаты персоналу казенных учреждений</t>
  </si>
  <si>
    <t>330</t>
  </si>
  <si>
    <t>Публичные нормативные выплаты гражданам несоциального характера</t>
  </si>
  <si>
    <t>Изменения</t>
  </si>
  <si>
    <t>Всего</t>
  </si>
  <si>
    <t>Приложение 2 к решению</t>
  </si>
  <si>
    <t>0107</t>
  </si>
  <si>
    <t>Обеспечение проведения выборов и референдумов</t>
  </si>
  <si>
    <t>Проведение выборов Главы поселения</t>
  </si>
  <si>
    <t xml:space="preserve"> Ведомственная структура расходов бюджета муниципального образования «Колпашевское городское поселение» на 2016 год</t>
  </si>
  <si>
    <t>98 0 00 00000</t>
  </si>
  <si>
    <t>98 0 01 00000</t>
  </si>
  <si>
    <t>Расходы на обеспечение деятельности (оказание муниципальных услуг) муниципальных учреждений, организаций, органов местного самоуправления</t>
  </si>
  <si>
    <t>98 0 01 00001</t>
  </si>
  <si>
    <t>98 0 01 20000</t>
  </si>
  <si>
    <t>98 0 01 20001</t>
  </si>
  <si>
    <t>98 0 01 10000</t>
  </si>
  <si>
    <t>98 0 01 10001</t>
  </si>
  <si>
    <t>Ведомственная целевая программа "Муниципальные кадры Колпашевского городского поселения"</t>
  </si>
  <si>
    <t>83 0 00 00003</t>
  </si>
  <si>
    <t>83 0 01 00003</t>
  </si>
  <si>
    <t>98 0 09 00000</t>
  </si>
  <si>
    <t>98 0 09 00701</t>
  </si>
  <si>
    <t>98 0 00 00200</t>
  </si>
  <si>
    <t>98 0 09 00702</t>
  </si>
  <si>
    <t>98 0 09 00703</t>
  </si>
  <si>
    <t>98 0 00 00002</t>
  </si>
  <si>
    <t>Прочие мероприятия</t>
  </si>
  <si>
    <t>84 0 00 00000</t>
  </si>
  <si>
    <t>84 0 01 00000</t>
  </si>
  <si>
    <t>84 0 01 0000</t>
  </si>
  <si>
    <t>85 0 00 00000</t>
  </si>
  <si>
    <t>85 0 01 00000</t>
  </si>
  <si>
    <t>86 0 00 00000</t>
  </si>
  <si>
    <t>86 0 01 00000</t>
  </si>
  <si>
    <t>86 0 02 00000</t>
  </si>
  <si>
    <t>87 0 00 00000</t>
  </si>
  <si>
    <t>87 0 01 00000</t>
  </si>
  <si>
    <t>88 0 00 00000</t>
  </si>
  <si>
    <t>Поддержание автомобильных дорог поселения в состоянии пригодном к эксплуатации</t>
  </si>
  <si>
    <t>88 0 01 00000</t>
  </si>
  <si>
    <t>98 0 09 00710</t>
  </si>
  <si>
    <t>98 0 09 00711</t>
  </si>
  <si>
    <t>98 0 09 00713</t>
  </si>
  <si>
    <t>98 0 09 00714</t>
  </si>
  <si>
    <t>89 0 00 00000</t>
  </si>
  <si>
    <t>89 0 01 00000</t>
  </si>
  <si>
    <t>90 0 00 00000</t>
  </si>
  <si>
    <t>90 0 01 00000</t>
  </si>
  <si>
    <t>90 0 02 00000</t>
  </si>
  <si>
    <t>91 0 00 00000</t>
  </si>
  <si>
    <t>91 0 01 00000</t>
  </si>
  <si>
    <t>91 0 02 00000</t>
  </si>
  <si>
    <t>91 0 03 00000</t>
  </si>
  <si>
    <t>92 0 00 00000</t>
  </si>
  <si>
    <t>92 0 01 00000</t>
  </si>
  <si>
    <t>92 0 02 00000</t>
  </si>
  <si>
    <t>93 0 00 00000</t>
  </si>
  <si>
    <t>93 0 01 00000</t>
  </si>
  <si>
    <t>93 0 02 00000</t>
  </si>
  <si>
    <t>93 0 02 000000</t>
  </si>
  <si>
    <t>98 0 02 00000</t>
  </si>
  <si>
    <t>98 0 02 00001</t>
  </si>
  <si>
    <t>98 0 09 00717</t>
  </si>
  <si>
    <t>Расходы на обеспечение МКУ "Имущество"</t>
  </si>
  <si>
    <t>95 0 00 00000</t>
  </si>
  <si>
    <t>95 0 01 00000</t>
  </si>
  <si>
    <t>98 0 01 00008</t>
  </si>
  <si>
    <t>Организация осуществления части переданных полномочий в области культуры</t>
  </si>
  <si>
    <t>98 0 04 00716</t>
  </si>
  <si>
    <t>Расходы на ремонт автомобильных дорог общего пользования местного значения с асфальтобетонным покрытием в границах населенных пунктов</t>
  </si>
  <si>
    <t>86 0 03 00000</t>
  </si>
  <si>
    <t>Ведомственная целевая программа "Организация мероприятий в области коммунального хозяйства"</t>
  </si>
  <si>
    <t>Осуществление мероприятий в области коммунального хозяйства</t>
  </si>
  <si>
    <t>98 0 09 00006</t>
  </si>
  <si>
    <t>400</t>
  </si>
  <si>
    <t>410</t>
  </si>
  <si>
    <t>89 0 02 00000</t>
  </si>
  <si>
    <t>83 0 00 00000</t>
  </si>
  <si>
    <t>Ведомственная целевая программа "Дороги муниципального образования "Колпашевское городское поселение" и инженерные сооружения на них"</t>
  </si>
  <si>
    <t>98 0 09 00715</t>
  </si>
  <si>
    <t>Бюджетные инвестиции</t>
  </si>
  <si>
    <t>в том числе:</t>
  </si>
  <si>
    <t>Реконструкция участка тепловых сетей к жилым домам (г. Колпашево, ул. Речников, 7,9,14)</t>
  </si>
  <si>
    <t>Обеспечение реализации мероприятий, направленных на проведение санитарных и аварийных рубок зеленых лесонасаждений</t>
  </si>
  <si>
    <t>Расходы на содержание объектов уличного освещения (техническое обслуживание объектов уличного освещения)</t>
  </si>
  <si>
    <t>Расходы на оплату потребленной электрической энергии для нужд системы уличного освещения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</si>
  <si>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</si>
  <si>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Ремонт причалов и припаромков</t>
  </si>
  <si>
    <t>Траление причалов</t>
  </si>
  <si>
    <t>85 0 02 00000</t>
  </si>
  <si>
    <t>85 0 03 00000</t>
  </si>
  <si>
    <t>Организация перевозок пассажиров речным транспортом с доступной для населения провозной платой</t>
  </si>
  <si>
    <t>Капитальные вложения в объекты недвижимого имущества государственной (муниципальной) собственности</t>
  </si>
  <si>
    <t>Культура</t>
  </si>
  <si>
    <t>98 0 04 00000</t>
  </si>
  <si>
    <t>Расходы на обеспечение учреждений, организаций культуры и мероприятия в области культуры</t>
  </si>
  <si>
    <t>Ведомственная целевая программа "Обеспечение бесперебойного функционирования сетей уличного освещения"</t>
  </si>
  <si>
    <t>98 0 09 00712</t>
  </si>
  <si>
    <t>Прочие мероприятия по благоустройству городского и сельских поселений</t>
  </si>
  <si>
    <t>Реконструкция крыши на здании очистных сооружений с. Тогур, Сибирская. 38/1</t>
  </si>
  <si>
    <t>Устройство зимних автомобильных дорог и пешеходных тротуаров</t>
  </si>
  <si>
    <t>Расходы на обеспечение органов местного самоуправления, Представительного органа муниципального образования</t>
  </si>
  <si>
    <t>Расходы на обеспечение деятельности (оказание муниципальных услуг) муниципальных учреждений, организаций, органов местного самоуправления, Председателя представительного органа</t>
  </si>
  <si>
    <t>Проведение физкультурно-оздоровительныхи спортивных мероприятий</t>
  </si>
  <si>
    <t>Организация работы спортивных секций (клубов)</t>
  </si>
  <si>
    <t>93 0 03 00000</t>
  </si>
  <si>
    <t>93 0 03 000000</t>
  </si>
  <si>
    <t>93 0 04 00000</t>
  </si>
  <si>
    <t>93 0 04 000000</t>
  </si>
  <si>
    <t>Обеспечение функционирования спортивных объектов</t>
  </si>
  <si>
    <t>Обеспечение выездов сборных спортивных команд Колпашевского городского поселения на соревнования различных уровней</t>
  </si>
  <si>
    <t>Приобретение спортивного инвентаря</t>
  </si>
  <si>
    <t>93 0 05 00000</t>
  </si>
  <si>
    <t>93 0 05 000000</t>
  </si>
  <si>
    <t>Проведение технического обследования спортивного зала</t>
  </si>
  <si>
    <t>93 0 06 00000</t>
  </si>
  <si>
    <t>93 0 06 000000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</si>
</sst>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75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vertical="center"/>
    </xf>
    <xf numFmtId="0" fontId="2" fillId="0" borderId="0" xfId="0" applyFont="1" applyFill="1"/>
    <xf numFmtId="0" fontId="4" fillId="0" borderId="0" xfId="0" applyFont="1" applyFill="1"/>
    <xf numFmtId="0" fontId="1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 applyAlignment="1"/>
    <xf numFmtId="164" fontId="3" fillId="0" borderId="0" xfId="0" applyNumberFormat="1" applyFont="1" applyFill="1" applyBorder="1" applyAlignment="1"/>
    <xf numFmtId="164" fontId="4" fillId="0" borderId="0" xfId="0" applyNumberFormat="1" applyFont="1" applyFill="1" applyBorder="1" applyAlignment="1"/>
    <xf numFmtId="164" fontId="1" fillId="0" borderId="0" xfId="0" applyNumberFormat="1" applyFont="1" applyFill="1" applyBorder="1" applyAlignment="1"/>
    <xf numFmtId="0" fontId="1" fillId="0" borderId="0" xfId="0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wrapText="1"/>
    </xf>
    <xf numFmtId="0" fontId="3" fillId="0" borderId="0" xfId="0" applyFont="1" applyFill="1"/>
    <xf numFmtId="0" fontId="1" fillId="0" borderId="0" xfId="0" applyFont="1" applyFill="1" applyBorder="1"/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textRotation="90" wrapText="1"/>
    </xf>
    <xf numFmtId="49" fontId="7" fillId="0" borderId="1" xfId="0" applyNumberFormat="1" applyFont="1" applyFill="1" applyBorder="1" applyAlignment="1">
      <alignment horizontal="center" vertical="center" textRotation="90" wrapText="1"/>
    </xf>
    <xf numFmtId="0" fontId="7" fillId="0" borderId="3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justify" vertical="top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164" fontId="8" fillId="0" borderId="3" xfId="0" applyNumberFormat="1" applyFont="1" applyFill="1" applyBorder="1" applyAlignment="1"/>
    <xf numFmtId="164" fontId="8" fillId="0" borderId="1" xfId="0" applyNumberFormat="1" applyFont="1" applyFill="1" applyBorder="1" applyAlignment="1"/>
    <xf numFmtId="0" fontId="9" fillId="0" borderId="1" xfId="0" applyFont="1" applyFill="1" applyBorder="1" applyAlignment="1">
      <alignment horizontal="justify" vertical="top"/>
    </xf>
    <xf numFmtId="49" fontId="9" fillId="0" borderId="1" xfId="0" applyNumberFormat="1" applyFont="1" applyFill="1" applyBorder="1" applyAlignment="1">
      <alignment horizontal="center"/>
    </xf>
    <xf numFmtId="164" fontId="9" fillId="0" borderId="3" xfId="0" applyNumberFormat="1" applyFont="1" applyFill="1" applyBorder="1" applyAlignment="1"/>
    <xf numFmtId="164" fontId="9" fillId="0" borderId="1" xfId="0" applyNumberFormat="1" applyFont="1" applyFill="1" applyBorder="1" applyAlignment="1"/>
    <xf numFmtId="0" fontId="8" fillId="0" borderId="1" xfId="0" applyFont="1" applyFill="1" applyBorder="1" applyAlignment="1">
      <alignment horizontal="justify" vertical="top" wrapText="1"/>
    </xf>
    <xf numFmtId="0" fontId="10" fillId="0" borderId="1" xfId="0" applyFont="1" applyFill="1" applyBorder="1" applyAlignment="1">
      <alignment horizontal="justify" vertical="top" wrapText="1"/>
    </xf>
    <xf numFmtId="0" fontId="10" fillId="0" borderId="1" xfId="0" applyFont="1" applyFill="1" applyBorder="1" applyAlignment="1">
      <alignment horizontal="center" wrapText="1"/>
    </xf>
    <xf numFmtId="49" fontId="10" fillId="0" borderId="1" xfId="0" applyNumberFormat="1" applyFont="1" applyFill="1" applyBorder="1" applyAlignment="1">
      <alignment horizontal="center"/>
    </xf>
    <xf numFmtId="164" fontId="10" fillId="0" borderId="3" xfId="0" applyNumberFormat="1" applyFont="1" applyFill="1" applyBorder="1" applyAlignment="1"/>
    <xf numFmtId="164" fontId="10" fillId="0" borderId="1" xfId="0" applyNumberFormat="1" applyFont="1" applyFill="1" applyBorder="1" applyAlignment="1"/>
    <xf numFmtId="0" fontId="7" fillId="0" borderId="1" xfId="0" applyFont="1" applyFill="1" applyBorder="1" applyAlignment="1">
      <alignment horizontal="justify" vertical="top" wrapText="1"/>
    </xf>
    <xf numFmtId="49" fontId="7" fillId="0" borderId="1" xfId="0" applyNumberFormat="1" applyFont="1" applyFill="1" applyBorder="1" applyAlignment="1">
      <alignment horizontal="center"/>
    </xf>
    <xf numFmtId="164" fontId="7" fillId="0" borderId="3" xfId="0" applyNumberFormat="1" applyFont="1" applyFill="1" applyBorder="1" applyAlignment="1"/>
    <xf numFmtId="164" fontId="7" fillId="0" borderId="1" xfId="0" applyNumberFormat="1" applyFont="1" applyFill="1" applyBorder="1" applyAlignment="1"/>
    <xf numFmtId="0" fontId="9" fillId="0" borderId="1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top" wrapText="1"/>
    </xf>
    <xf numFmtId="49" fontId="10" fillId="0" borderId="1" xfId="1" applyNumberFormat="1" applyFont="1" applyFill="1" applyBorder="1" applyAlignment="1">
      <alignment horizontal="justify" vertical="top" wrapText="1"/>
    </xf>
    <xf numFmtId="49" fontId="9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justify" wrapText="1"/>
    </xf>
    <xf numFmtId="49" fontId="10" fillId="0" borderId="1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justify" wrapText="1"/>
    </xf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wrapText="1"/>
    </xf>
    <xf numFmtId="49" fontId="10" fillId="0" borderId="1" xfId="0" applyNumberFormat="1" applyFont="1" applyFill="1" applyBorder="1" applyAlignment="1"/>
    <xf numFmtId="0" fontId="10" fillId="0" borderId="1" xfId="0" applyFont="1" applyFill="1" applyBorder="1" applyAlignment="1">
      <alignment horizontal="justify" vertical="center" wrapText="1"/>
    </xf>
    <xf numFmtId="49" fontId="9" fillId="0" borderId="1" xfId="0" applyNumberFormat="1" applyFont="1" applyFill="1" applyBorder="1" applyAlignment="1">
      <alignment horizontal="justify" vertical="top" wrapText="1"/>
    </xf>
    <xf numFmtId="49" fontId="10" fillId="0" borderId="1" xfId="0" applyNumberFormat="1" applyFont="1" applyFill="1" applyBorder="1" applyAlignment="1">
      <alignment horizontal="justify" vertical="top" wrapText="1"/>
    </xf>
    <xf numFmtId="165" fontId="10" fillId="0" borderId="3" xfId="0" applyNumberFormat="1" applyFont="1" applyFill="1" applyBorder="1"/>
    <xf numFmtId="165" fontId="10" fillId="0" borderId="1" xfId="0" applyNumberFormat="1" applyFont="1" applyFill="1" applyBorder="1"/>
    <xf numFmtId="164" fontId="1" fillId="0" borderId="0" xfId="0" applyNumberFormat="1" applyFont="1" applyFill="1"/>
    <xf numFmtId="0" fontId="10" fillId="0" borderId="1" xfId="0" applyFont="1" applyFill="1" applyBorder="1" applyAlignment="1">
      <alignment horizontal="center" vertical="top" wrapText="1"/>
    </xf>
    <xf numFmtId="49" fontId="9" fillId="0" borderId="1" xfId="1" applyNumberFormat="1" applyFont="1" applyFill="1" applyBorder="1" applyAlignment="1">
      <alignment horizontal="justify" vertical="top" wrapText="1"/>
    </xf>
    <xf numFmtId="49" fontId="9" fillId="0" borderId="1" xfId="1" applyNumberFormat="1" applyFont="1" applyFill="1" applyBorder="1" applyAlignment="1">
      <alignment horizontal="center" wrapText="1"/>
    </xf>
    <xf numFmtId="0" fontId="7" fillId="0" borderId="0" xfId="0" applyFont="1"/>
    <xf numFmtId="0" fontId="10" fillId="0" borderId="0" xfId="0" applyFont="1" applyAlignment="1">
      <alignment wrapText="1"/>
    </xf>
    <xf numFmtId="0" fontId="9" fillId="0" borderId="1" xfId="0" applyFont="1" applyFill="1" applyBorder="1" applyAlignment="1">
      <alignment horizontal="justify" vertical="center" wrapText="1"/>
    </xf>
    <xf numFmtId="49" fontId="8" fillId="0" borderId="1" xfId="1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1" fillId="0" borderId="0" xfId="0" applyFont="1" applyFill="1" applyAlignment="1"/>
    <xf numFmtId="0" fontId="5" fillId="0" borderId="0" xfId="0" applyFont="1" applyAlignment="1"/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</sheetPr>
  <dimension ref="A1:K233"/>
  <sheetViews>
    <sheetView tabSelected="1" topLeftCell="A212" zoomScaleNormal="100" workbookViewId="0">
      <selection activeCell="F215" sqref="F215"/>
    </sheetView>
  </sheetViews>
  <sheetFormatPr defaultRowHeight="15.75" x14ac:dyDescent="0.25"/>
  <cols>
    <col min="1" max="1" width="61.85546875" style="1" customWidth="1"/>
    <col min="2" max="2" width="4.7109375" style="1" customWidth="1"/>
    <col min="3" max="3" width="5.7109375" style="1" customWidth="1"/>
    <col min="4" max="4" width="12.85546875" style="5" customWidth="1"/>
    <col min="5" max="5" width="4.85546875" style="1" customWidth="1"/>
    <col min="6" max="6" width="9.42578125" style="1" customWidth="1"/>
    <col min="7" max="7" width="8" style="1" hidden="1" customWidth="1"/>
    <col min="8" max="8" width="10.7109375" style="1" hidden="1" customWidth="1"/>
    <col min="9" max="9" width="10.28515625" style="1" customWidth="1"/>
    <col min="10" max="10" width="9.140625" style="1"/>
    <col min="11" max="11" width="11.7109375" style="1" customWidth="1"/>
    <col min="12" max="16384" width="9.140625" style="1"/>
  </cols>
  <sheetData>
    <row r="1" spans="1:10" ht="15" customHeight="1" x14ac:dyDescent="0.25">
      <c r="D1" s="71" t="s">
        <v>122</v>
      </c>
      <c r="E1" s="72"/>
      <c r="F1" s="72"/>
      <c r="G1" s="72"/>
      <c r="H1" s="72"/>
      <c r="I1" s="13"/>
    </row>
    <row r="2" spans="1:10" ht="15" customHeight="1" x14ac:dyDescent="0.25">
      <c r="D2" s="1" t="s">
        <v>80</v>
      </c>
      <c r="E2" s="13"/>
      <c r="F2" s="13"/>
      <c r="G2" s="13"/>
      <c r="H2" s="13"/>
      <c r="I2" s="13"/>
    </row>
    <row r="3" spans="1:10" ht="15" customHeight="1" x14ac:dyDescent="0.25">
      <c r="D3" s="1" t="s">
        <v>81</v>
      </c>
      <c r="E3" s="13"/>
      <c r="F3" s="13"/>
      <c r="G3" s="13"/>
      <c r="H3" s="13"/>
      <c r="I3" s="13"/>
    </row>
    <row r="4" spans="1:10" ht="15" customHeight="1" x14ac:dyDescent="0.25">
      <c r="D4" s="73" t="s">
        <v>94</v>
      </c>
      <c r="E4" s="73"/>
      <c r="F4" s="73"/>
      <c r="G4" s="67"/>
      <c r="H4" s="67"/>
      <c r="I4" s="13"/>
    </row>
    <row r="5" spans="1:10" ht="32.25" customHeight="1" x14ac:dyDescent="0.25">
      <c r="A5" s="74" t="s">
        <v>126</v>
      </c>
      <c r="B5" s="74"/>
      <c r="C5" s="74"/>
      <c r="D5" s="74"/>
      <c r="E5" s="74"/>
      <c r="F5" s="74"/>
      <c r="G5" s="68"/>
      <c r="H5" s="68"/>
      <c r="I5" s="68"/>
    </row>
    <row r="6" spans="1:10" ht="16.5" customHeight="1" x14ac:dyDescent="0.25">
      <c r="C6" s="2"/>
      <c r="D6" s="3"/>
      <c r="E6" s="69" t="s">
        <v>0</v>
      </c>
      <c r="F6" s="69"/>
      <c r="G6" s="70"/>
      <c r="H6" s="70"/>
      <c r="I6" s="7"/>
    </row>
    <row r="7" spans="1:10" s="4" customFormat="1" ht="75" customHeight="1" x14ac:dyDescent="0.2">
      <c r="A7" s="16" t="s">
        <v>1</v>
      </c>
      <c r="B7" s="17" t="s">
        <v>2</v>
      </c>
      <c r="C7" s="17" t="s">
        <v>3</v>
      </c>
      <c r="D7" s="18" t="s">
        <v>4</v>
      </c>
      <c r="E7" s="18" t="s">
        <v>5</v>
      </c>
      <c r="F7" s="17" t="s">
        <v>6</v>
      </c>
      <c r="G7" s="19" t="s">
        <v>120</v>
      </c>
      <c r="H7" s="17" t="s">
        <v>121</v>
      </c>
      <c r="I7" s="12"/>
    </row>
    <row r="8" spans="1:10" ht="15.75" customHeight="1" x14ac:dyDescent="0.25">
      <c r="A8" s="20" t="s">
        <v>7</v>
      </c>
      <c r="B8" s="21"/>
      <c r="C8" s="22"/>
      <c r="D8" s="23"/>
      <c r="E8" s="23"/>
      <c r="F8" s="25">
        <f>F9+F21+F214</f>
        <v>135247.6</v>
      </c>
      <c r="G8" s="24" t="e">
        <f>G9+G21+G214</f>
        <v>#REF!</v>
      </c>
      <c r="H8" s="25" t="e">
        <f>H9+H21+H214</f>
        <v>#REF!</v>
      </c>
      <c r="I8" s="8"/>
      <c r="J8" s="59"/>
    </row>
    <row r="9" spans="1:10" ht="15.75" customHeight="1" x14ac:dyDescent="0.25">
      <c r="A9" s="26" t="s">
        <v>44</v>
      </c>
      <c r="B9" s="27" t="s">
        <v>45</v>
      </c>
      <c r="C9" s="27"/>
      <c r="D9" s="23"/>
      <c r="E9" s="23"/>
      <c r="F9" s="29">
        <f t="shared" ref="F9:H10" si="0">F10</f>
        <v>1941.5</v>
      </c>
      <c r="G9" s="28" t="e">
        <f t="shared" si="0"/>
        <v>#REF!</v>
      </c>
      <c r="H9" s="29" t="e">
        <f t="shared" si="0"/>
        <v>#REF!</v>
      </c>
      <c r="I9" s="9"/>
    </row>
    <row r="10" spans="1:10" ht="15.75" customHeight="1" x14ac:dyDescent="0.25">
      <c r="A10" s="30" t="s">
        <v>8</v>
      </c>
      <c r="B10" s="21"/>
      <c r="C10" s="23" t="s">
        <v>9</v>
      </c>
      <c r="D10" s="23"/>
      <c r="E10" s="23"/>
      <c r="F10" s="25">
        <f t="shared" si="0"/>
        <v>1941.5</v>
      </c>
      <c r="G10" s="24" t="e">
        <f t="shared" si="0"/>
        <v>#REF!</v>
      </c>
      <c r="H10" s="25" t="e">
        <f t="shared" si="0"/>
        <v>#REF!</v>
      </c>
      <c r="I10" s="8"/>
    </row>
    <row r="11" spans="1:10" ht="39.75" customHeight="1" x14ac:dyDescent="0.25">
      <c r="A11" s="40" t="s">
        <v>10</v>
      </c>
      <c r="B11" s="41"/>
      <c r="C11" s="27" t="s">
        <v>11</v>
      </c>
      <c r="D11" s="27"/>
      <c r="E11" s="27"/>
      <c r="F11" s="29">
        <f>F12</f>
        <v>1941.5</v>
      </c>
      <c r="G11" s="34" t="e">
        <f>G13</f>
        <v>#REF!</v>
      </c>
      <c r="H11" s="35" t="e">
        <f>H13</f>
        <v>#REF!</v>
      </c>
      <c r="I11" s="10"/>
    </row>
    <row r="12" spans="1:10" ht="15.75" customHeight="1" x14ac:dyDescent="0.25">
      <c r="A12" s="31" t="s">
        <v>95</v>
      </c>
      <c r="B12" s="32"/>
      <c r="C12" s="33" t="s">
        <v>11</v>
      </c>
      <c r="D12" s="33" t="s">
        <v>127</v>
      </c>
      <c r="E12" s="33"/>
      <c r="F12" s="35">
        <f>F13</f>
        <v>1941.5</v>
      </c>
      <c r="G12" s="34"/>
      <c r="H12" s="35"/>
      <c r="I12" s="10"/>
    </row>
    <row r="13" spans="1:10" ht="25.5" customHeight="1" x14ac:dyDescent="0.25">
      <c r="A13" s="31" t="s">
        <v>219</v>
      </c>
      <c r="B13" s="32"/>
      <c r="C13" s="33" t="s">
        <v>11</v>
      </c>
      <c r="D13" s="33" t="s">
        <v>128</v>
      </c>
      <c r="E13" s="33"/>
      <c r="F13" s="35">
        <f>F14+F17</f>
        <v>1941.5</v>
      </c>
      <c r="G13" s="34" t="e">
        <f>G14+G17</f>
        <v>#REF!</v>
      </c>
      <c r="H13" s="35" t="e">
        <f>H14+H17</f>
        <v>#REF!</v>
      </c>
      <c r="I13" s="10"/>
    </row>
    <row r="14" spans="1:10" ht="39.75" customHeight="1" x14ac:dyDescent="0.25">
      <c r="A14" s="31" t="s">
        <v>129</v>
      </c>
      <c r="B14" s="32"/>
      <c r="C14" s="33" t="s">
        <v>11</v>
      </c>
      <c r="D14" s="33" t="s">
        <v>130</v>
      </c>
      <c r="E14" s="33"/>
      <c r="F14" s="35">
        <f>F15</f>
        <v>259</v>
      </c>
      <c r="G14" s="34" t="e">
        <f>#REF!+G15</f>
        <v>#REF!</v>
      </c>
      <c r="H14" s="35" t="e">
        <f>#REF!+H15</f>
        <v>#REF!</v>
      </c>
      <c r="I14" s="10"/>
    </row>
    <row r="15" spans="1:10" s="6" customFormat="1" ht="27" customHeight="1" x14ac:dyDescent="0.25">
      <c r="A15" s="31" t="s">
        <v>99</v>
      </c>
      <c r="B15" s="32"/>
      <c r="C15" s="33" t="s">
        <v>11</v>
      </c>
      <c r="D15" s="33" t="s">
        <v>130</v>
      </c>
      <c r="E15" s="33" t="s">
        <v>98</v>
      </c>
      <c r="F15" s="35">
        <f>F16</f>
        <v>259</v>
      </c>
      <c r="G15" s="34">
        <f>G16</f>
        <v>0</v>
      </c>
      <c r="H15" s="35">
        <f>H16</f>
        <v>259</v>
      </c>
      <c r="I15" s="10"/>
    </row>
    <row r="16" spans="1:10" ht="26.25" customHeight="1" x14ac:dyDescent="0.25">
      <c r="A16" s="36" t="s">
        <v>97</v>
      </c>
      <c r="B16" s="32"/>
      <c r="C16" s="37" t="s">
        <v>11</v>
      </c>
      <c r="D16" s="37" t="s">
        <v>130</v>
      </c>
      <c r="E16" s="37" t="s">
        <v>96</v>
      </c>
      <c r="F16" s="39">
        <v>259</v>
      </c>
      <c r="G16" s="39">
        <v>0</v>
      </c>
      <c r="H16" s="25">
        <f t="shared" ref="H16:H76" si="1">F16+G16</f>
        <v>259</v>
      </c>
      <c r="I16" s="11"/>
    </row>
    <row r="17" spans="1:9" ht="15.75" customHeight="1" x14ac:dyDescent="0.25">
      <c r="A17" s="31" t="s">
        <v>12</v>
      </c>
      <c r="B17" s="32"/>
      <c r="C17" s="33" t="s">
        <v>11</v>
      </c>
      <c r="D17" s="33" t="s">
        <v>131</v>
      </c>
      <c r="E17" s="33"/>
      <c r="F17" s="35">
        <f>F18</f>
        <v>1682.5</v>
      </c>
      <c r="G17" s="34">
        <f>G19</f>
        <v>0</v>
      </c>
      <c r="H17" s="35">
        <f>H19</f>
        <v>1682.5</v>
      </c>
      <c r="I17" s="10"/>
    </row>
    <row r="18" spans="1:9" ht="39" customHeight="1" x14ac:dyDescent="0.25">
      <c r="A18" s="31" t="s">
        <v>220</v>
      </c>
      <c r="B18" s="32"/>
      <c r="C18" s="33" t="s">
        <v>11</v>
      </c>
      <c r="D18" s="33" t="s">
        <v>132</v>
      </c>
      <c r="E18" s="33"/>
      <c r="F18" s="35">
        <f>F19</f>
        <v>1682.5</v>
      </c>
      <c r="G18" s="34"/>
      <c r="H18" s="35"/>
      <c r="I18" s="10"/>
    </row>
    <row r="19" spans="1:9" s="6" customFormat="1" ht="51.75" customHeight="1" x14ac:dyDescent="0.25">
      <c r="A19" s="31" t="s">
        <v>100</v>
      </c>
      <c r="B19" s="32"/>
      <c r="C19" s="33" t="s">
        <v>11</v>
      </c>
      <c r="D19" s="33" t="s">
        <v>132</v>
      </c>
      <c r="E19" s="33" t="s">
        <v>101</v>
      </c>
      <c r="F19" s="35">
        <f>F20</f>
        <v>1682.5</v>
      </c>
      <c r="G19" s="38">
        <f t="shared" ref="G19:H19" si="2">G20</f>
        <v>0</v>
      </c>
      <c r="H19" s="39">
        <f t="shared" si="2"/>
        <v>1682.5</v>
      </c>
      <c r="I19" s="11"/>
    </row>
    <row r="20" spans="1:9" s="6" customFormat="1" ht="15.75" customHeight="1" x14ac:dyDescent="0.25">
      <c r="A20" s="36" t="s">
        <v>103</v>
      </c>
      <c r="B20" s="32"/>
      <c r="C20" s="37" t="s">
        <v>11</v>
      </c>
      <c r="D20" s="37" t="s">
        <v>132</v>
      </c>
      <c r="E20" s="37" t="s">
        <v>102</v>
      </c>
      <c r="F20" s="39">
        <v>1682.5</v>
      </c>
      <c r="G20" s="39">
        <v>0</v>
      </c>
      <c r="H20" s="25">
        <f t="shared" si="1"/>
        <v>1682.5</v>
      </c>
      <c r="I20" s="11"/>
    </row>
    <row r="21" spans="1:9" s="6" customFormat="1" ht="15.75" customHeight="1" x14ac:dyDescent="0.25">
      <c r="A21" s="40" t="s">
        <v>46</v>
      </c>
      <c r="B21" s="41">
        <v>901</v>
      </c>
      <c r="C21" s="23"/>
      <c r="D21" s="23"/>
      <c r="E21" s="23"/>
      <c r="F21" s="29">
        <f>F22+F79+F85+F110+F175+F184+F191</f>
        <v>126188.30000000002</v>
      </c>
      <c r="G21" s="28" t="e">
        <f>G22+G79+G85+G110+G175+G184+#REF!+G191</f>
        <v>#REF!</v>
      </c>
      <c r="H21" s="29" t="e">
        <f>H22+H79+H85+H110+H175+H184+#REF!+H191</f>
        <v>#REF!</v>
      </c>
      <c r="I21" s="9"/>
    </row>
    <row r="22" spans="1:9" x14ac:dyDescent="0.25">
      <c r="A22" s="30" t="s">
        <v>8</v>
      </c>
      <c r="B22" s="42"/>
      <c r="C22" s="23" t="s">
        <v>9</v>
      </c>
      <c r="D22" s="23"/>
      <c r="E22" s="23"/>
      <c r="F22" s="25">
        <f>F23+F29+F60+F65+F48+F54</f>
        <v>31775.200000000001</v>
      </c>
      <c r="G22" s="24" t="e">
        <f>#REF!+G29+G60+G65+G50</f>
        <v>#REF!</v>
      </c>
      <c r="H22" s="25" t="e">
        <f>#REF!+H29+H60+H65+H50</f>
        <v>#REF!</v>
      </c>
      <c r="I22" s="8"/>
    </row>
    <row r="23" spans="1:9" ht="27" x14ac:dyDescent="0.25">
      <c r="A23" s="40" t="s">
        <v>89</v>
      </c>
      <c r="B23" s="41"/>
      <c r="C23" s="27" t="s">
        <v>13</v>
      </c>
      <c r="D23" s="27"/>
      <c r="E23" s="27"/>
      <c r="F23" s="29">
        <f>F24</f>
        <v>1692.2</v>
      </c>
      <c r="G23" s="24"/>
      <c r="H23" s="25"/>
      <c r="I23" s="8"/>
    </row>
    <row r="24" spans="1:9" s="6" customFormat="1" x14ac:dyDescent="0.25">
      <c r="A24" s="31" t="s">
        <v>95</v>
      </c>
      <c r="B24" s="41"/>
      <c r="C24" s="33" t="s">
        <v>13</v>
      </c>
      <c r="D24" s="33" t="s">
        <v>127</v>
      </c>
      <c r="E24" s="33"/>
      <c r="F24" s="35">
        <f>F25</f>
        <v>1692.2</v>
      </c>
      <c r="G24" s="28"/>
      <c r="H24" s="29"/>
      <c r="I24" s="9"/>
    </row>
    <row r="25" spans="1:9" ht="27" customHeight="1" x14ac:dyDescent="0.25">
      <c r="A25" s="31" t="s">
        <v>219</v>
      </c>
      <c r="B25" s="32"/>
      <c r="C25" s="33" t="s">
        <v>13</v>
      </c>
      <c r="D25" s="33" t="s">
        <v>128</v>
      </c>
      <c r="E25" s="33"/>
      <c r="F25" s="35">
        <f t="shared" ref="F25:H27" si="3">F26</f>
        <v>1692.2</v>
      </c>
      <c r="G25" s="34">
        <f t="shared" si="3"/>
        <v>0</v>
      </c>
      <c r="H25" s="35">
        <f t="shared" si="3"/>
        <v>1692.2</v>
      </c>
      <c r="I25" s="10"/>
    </row>
    <row r="26" spans="1:9" s="6" customFormat="1" ht="39" customHeight="1" x14ac:dyDescent="0.25">
      <c r="A26" s="31" t="s">
        <v>129</v>
      </c>
      <c r="B26" s="32"/>
      <c r="C26" s="33" t="s">
        <v>13</v>
      </c>
      <c r="D26" s="33" t="s">
        <v>133</v>
      </c>
      <c r="E26" s="33"/>
      <c r="F26" s="35">
        <f>F27</f>
        <v>1692.2</v>
      </c>
      <c r="G26" s="34">
        <f>G27</f>
        <v>0</v>
      </c>
      <c r="H26" s="35">
        <f>H27</f>
        <v>1692.2</v>
      </c>
      <c r="I26" s="10"/>
    </row>
    <row r="27" spans="1:9" s="6" customFormat="1" ht="52.5" customHeight="1" x14ac:dyDescent="0.25">
      <c r="A27" s="31" t="s">
        <v>100</v>
      </c>
      <c r="B27" s="32"/>
      <c r="C27" s="33" t="s">
        <v>13</v>
      </c>
      <c r="D27" s="33" t="s">
        <v>134</v>
      </c>
      <c r="E27" s="33" t="s">
        <v>101</v>
      </c>
      <c r="F27" s="35">
        <f t="shared" si="3"/>
        <v>1692.2</v>
      </c>
      <c r="G27" s="38">
        <f t="shared" si="3"/>
        <v>0</v>
      </c>
      <c r="H27" s="39">
        <f t="shared" si="3"/>
        <v>1692.2</v>
      </c>
      <c r="I27" s="11"/>
    </row>
    <row r="28" spans="1:9" s="6" customFormat="1" ht="15.75" customHeight="1" x14ac:dyDescent="0.25">
      <c r="A28" s="36" t="s">
        <v>103</v>
      </c>
      <c r="B28" s="32"/>
      <c r="C28" s="37" t="s">
        <v>13</v>
      </c>
      <c r="D28" s="37" t="s">
        <v>134</v>
      </c>
      <c r="E28" s="37" t="s">
        <v>102</v>
      </c>
      <c r="F28" s="39">
        <v>1692.2</v>
      </c>
      <c r="G28" s="39">
        <v>0</v>
      </c>
      <c r="H28" s="25">
        <f t="shared" si="1"/>
        <v>1692.2</v>
      </c>
      <c r="I28" s="11"/>
    </row>
    <row r="29" spans="1:9" s="14" customFormat="1" ht="39" customHeight="1" x14ac:dyDescent="0.25">
      <c r="A29" s="40" t="s">
        <v>90</v>
      </c>
      <c r="B29" s="41"/>
      <c r="C29" s="27" t="s">
        <v>14</v>
      </c>
      <c r="D29" s="27"/>
      <c r="E29" s="27"/>
      <c r="F29" s="29">
        <f>F36+F30</f>
        <v>27244.300000000003</v>
      </c>
      <c r="G29" s="28" t="e">
        <f>G37</f>
        <v>#REF!</v>
      </c>
      <c r="H29" s="29" t="e">
        <f>H37</f>
        <v>#REF!</v>
      </c>
      <c r="I29" s="9"/>
    </row>
    <row r="30" spans="1:9" s="6" customFormat="1" ht="27.75" customHeight="1" x14ac:dyDescent="0.25">
      <c r="A30" s="31" t="s">
        <v>135</v>
      </c>
      <c r="B30" s="43"/>
      <c r="C30" s="33" t="s">
        <v>14</v>
      </c>
      <c r="D30" s="33" t="s">
        <v>195</v>
      </c>
      <c r="E30" s="33"/>
      <c r="F30" s="35">
        <f>F31</f>
        <v>150</v>
      </c>
      <c r="G30" s="38"/>
      <c r="H30" s="35"/>
      <c r="I30" s="11"/>
    </row>
    <row r="31" spans="1:9" s="6" customFormat="1" ht="15.75" customHeight="1" x14ac:dyDescent="0.25">
      <c r="A31" s="31" t="s">
        <v>15</v>
      </c>
      <c r="B31" s="32"/>
      <c r="C31" s="33" t="s">
        <v>14</v>
      </c>
      <c r="D31" s="33" t="s">
        <v>136</v>
      </c>
      <c r="E31" s="33"/>
      <c r="F31" s="35">
        <f>F32+F34</f>
        <v>150</v>
      </c>
      <c r="G31" s="34">
        <f>G32+G34</f>
        <v>0</v>
      </c>
      <c r="H31" s="35">
        <f>H32+H34</f>
        <v>150</v>
      </c>
      <c r="I31" s="10"/>
    </row>
    <row r="32" spans="1:9" ht="51.75" customHeight="1" x14ac:dyDescent="0.25">
      <c r="A32" s="31" t="s">
        <v>100</v>
      </c>
      <c r="B32" s="32"/>
      <c r="C32" s="33" t="s">
        <v>14</v>
      </c>
      <c r="D32" s="33" t="s">
        <v>137</v>
      </c>
      <c r="E32" s="33" t="s">
        <v>101</v>
      </c>
      <c r="F32" s="35">
        <f>F33</f>
        <v>50</v>
      </c>
      <c r="G32" s="38">
        <f>G33</f>
        <v>0</v>
      </c>
      <c r="H32" s="39">
        <f>H33</f>
        <v>50</v>
      </c>
      <c r="I32" s="10"/>
    </row>
    <row r="33" spans="1:9" ht="15.75" customHeight="1" x14ac:dyDescent="0.25">
      <c r="A33" s="36" t="s">
        <v>103</v>
      </c>
      <c r="B33" s="43"/>
      <c r="C33" s="37" t="s">
        <v>14</v>
      </c>
      <c r="D33" s="37" t="s">
        <v>137</v>
      </c>
      <c r="E33" s="37" t="s">
        <v>102</v>
      </c>
      <c r="F33" s="39">
        <v>50</v>
      </c>
      <c r="G33" s="39">
        <v>0</v>
      </c>
      <c r="H33" s="25">
        <f>F33+G33</f>
        <v>50</v>
      </c>
      <c r="I33" s="10"/>
    </row>
    <row r="34" spans="1:9" s="6" customFormat="1" ht="26.25" customHeight="1" x14ac:dyDescent="0.25">
      <c r="A34" s="31" t="s">
        <v>99</v>
      </c>
      <c r="B34" s="32"/>
      <c r="C34" s="33" t="s">
        <v>14</v>
      </c>
      <c r="D34" s="37" t="s">
        <v>137</v>
      </c>
      <c r="E34" s="33" t="s">
        <v>98</v>
      </c>
      <c r="F34" s="35">
        <f>F35</f>
        <v>100</v>
      </c>
      <c r="G34" s="34">
        <f>G35</f>
        <v>0</v>
      </c>
      <c r="H34" s="35">
        <f>H35</f>
        <v>100</v>
      </c>
      <c r="I34" s="11"/>
    </row>
    <row r="35" spans="1:9" s="6" customFormat="1" ht="26.25" customHeight="1" x14ac:dyDescent="0.25">
      <c r="A35" s="36" t="s">
        <v>97</v>
      </c>
      <c r="B35" s="43"/>
      <c r="C35" s="37" t="s">
        <v>14</v>
      </c>
      <c r="D35" s="37" t="s">
        <v>137</v>
      </c>
      <c r="E35" s="37" t="s">
        <v>96</v>
      </c>
      <c r="F35" s="39">
        <v>100</v>
      </c>
      <c r="G35" s="39">
        <v>0</v>
      </c>
      <c r="H35" s="25">
        <f>F35+G35</f>
        <v>100</v>
      </c>
      <c r="I35" s="11"/>
    </row>
    <row r="36" spans="1:9" s="6" customFormat="1" ht="15.75" customHeight="1" x14ac:dyDescent="0.25">
      <c r="A36" s="31" t="s">
        <v>95</v>
      </c>
      <c r="B36" s="32"/>
      <c r="C36" s="33" t="s">
        <v>14</v>
      </c>
      <c r="D36" s="33" t="s">
        <v>127</v>
      </c>
      <c r="E36" s="33"/>
      <c r="F36" s="35">
        <f>F37</f>
        <v>27094.300000000003</v>
      </c>
      <c r="G36" s="34"/>
      <c r="H36" s="35"/>
      <c r="I36" s="10"/>
    </row>
    <row r="37" spans="1:9" ht="25.5" customHeight="1" x14ac:dyDescent="0.25">
      <c r="A37" s="31" t="s">
        <v>219</v>
      </c>
      <c r="B37" s="32"/>
      <c r="C37" s="33" t="s">
        <v>14</v>
      </c>
      <c r="D37" s="33" t="s">
        <v>128</v>
      </c>
      <c r="E37" s="33"/>
      <c r="F37" s="35">
        <f>F38+F45</f>
        <v>27094.300000000003</v>
      </c>
      <c r="G37" s="34" t="e">
        <f t="shared" ref="G37:H37" si="4">G38</f>
        <v>#REF!</v>
      </c>
      <c r="H37" s="35" t="e">
        <f t="shared" si="4"/>
        <v>#REF!</v>
      </c>
      <c r="I37" s="11"/>
    </row>
    <row r="38" spans="1:9" s="6" customFormat="1" ht="38.25" x14ac:dyDescent="0.25">
      <c r="A38" s="31" t="s">
        <v>129</v>
      </c>
      <c r="B38" s="32"/>
      <c r="C38" s="33" t="s">
        <v>14</v>
      </c>
      <c r="D38" s="33" t="s">
        <v>130</v>
      </c>
      <c r="E38" s="33"/>
      <c r="F38" s="35">
        <f>F39+F41+F43</f>
        <v>26896.300000000003</v>
      </c>
      <c r="G38" s="34" t="e">
        <f>#REF!+G45+G31</f>
        <v>#REF!</v>
      </c>
      <c r="H38" s="35" t="e">
        <f>#REF!+H45+H31</f>
        <v>#REF!</v>
      </c>
      <c r="I38" s="11"/>
    </row>
    <row r="39" spans="1:9" s="6" customFormat="1" ht="51.75" customHeight="1" x14ac:dyDescent="0.25">
      <c r="A39" s="31" t="s">
        <v>100</v>
      </c>
      <c r="B39" s="32"/>
      <c r="C39" s="33" t="s">
        <v>14</v>
      </c>
      <c r="D39" s="33" t="s">
        <v>130</v>
      </c>
      <c r="E39" s="33" t="s">
        <v>101</v>
      </c>
      <c r="F39" s="35">
        <f>F40</f>
        <v>22118.2</v>
      </c>
      <c r="G39" s="34">
        <f>G40</f>
        <v>0</v>
      </c>
      <c r="H39" s="35">
        <f>H40</f>
        <v>22118.2</v>
      </c>
      <c r="I39" s="10"/>
    </row>
    <row r="40" spans="1:9" s="6" customFormat="1" ht="15.75" customHeight="1" x14ac:dyDescent="0.25">
      <c r="A40" s="36" t="s">
        <v>103</v>
      </c>
      <c r="B40" s="32"/>
      <c r="C40" s="37" t="s">
        <v>14</v>
      </c>
      <c r="D40" s="37" t="s">
        <v>130</v>
      </c>
      <c r="E40" s="37" t="s">
        <v>102</v>
      </c>
      <c r="F40" s="39">
        <v>22118.2</v>
      </c>
      <c r="G40" s="39">
        <v>0</v>
      </c>
      <c r="H40" s="25">
        <f t="shared" si="1"/>
        <v>22118.2</v>
      </c>
      <c r="I40" s="11"/>
    </row>
    <row r="41" spans="1:9" s="6" customFormat="1" ht="27.75" customHeight="1" x14ac:dyDescent="0.25">
      <c r="A41" s="31" t="s">
        <v>99</v>
      </c>
      <c r="B41" s="32"/>
      <c r="C41" s="33" t="s">
        <v>14</v>
      </c>
      <c r="D41" s="33" t="s">
        <v>130</v>
      </c>
      <c r="E41" s="33" t="s">
        <v>98</v>
      </c>
      <c r="F41" s="35">
        <f>F42</f>
        <v>4772.1000000000004</v>
      </c>
      <c r="G41" s="34">
        <f>G42</f>
        <v>0</v>
      </c>
      <c r="H41" s="35">
        <f>H42</f>
        <v>4772.1000000000004</v>
      </c>
      <c r="I41" s="10"/>
    </row>
    <row r="42" spans="1:9" s="6" customFormat="1" ht="24.75" customHeight="1" x14ac:dyDescent="0.25">
      <c r="A42" s="36" t="s">
        <v>97</v>
      </c>
      <c r="B42" s="32"/>
      <c r="C42" s="37" t="s">
        <v>14</v>
      </c>
      <c r="D42" s="37" t="s">
        <v>130</v>
      </c>
      <c r="E42" s="37" t="s">
        <v>96</v>
      </c>
      <c r="F42" s="39">
        <f>4778.1-6</f>
        <v>4772.1000000000004</v>
      </c>
      <c r="G42" s="39">
        <v>0</v>
      </c>
      <c r="H42" s="25">
        <f t="shared" si="1"/>
        <v>4772.1000000000004</v>
      </c>
      <c r="I42" s="11"/>
    </row>
    <row r="43" spans="1:9" s="6" customFormat="1" ht="15.75" customHeight="1" x14ac:dyDescent="0.25">
      <c r="A43" s="31" t="s">
        <v>104</v>
      </c>
      <c r="B43" s="32"/>
      <c r="C43" s="33" t="s">
        <v>14</v>
      </c>
      <c r="D43" s="33" t="s">
        <v>130</v>
      </c>
      <c r="E43" s="33" t="s">
        <v>105</v>
      </c>
      <c r="F43" s="35">
        <f>F44</f>
        <v>6</v>
      </c>
      <c r="G43" s="34"/>
      <c r="H43" s="29"/>
      <c r="I43" s="10"/>
    </row>
    <row r="44" spans="1:9" s="6" customFormat="1" ht="15.75" customHeight="1" x14ac:dyDescent="0.25">
      <c r="A44" s="36" t="s">
        <v>106</v>
      </c>
      <c r="B44" s="32"/>
      <c r="C44" s="37" t="s">
        <v>14</v>
      </c>
      <c r="D44" s="37" t="s">
        <v>130</v>
      </c>
      <c r="E44" s="37" t="s">
        <v>107</v>
      </c>
      <c r="F44" s="39">
        <v>6</v>
      </c>
      <c r="G44" s="38"/>
      <c r="H44" s="25"/>
      <c r="I44" s="11"/>
    </row>
    <row r="45" spans="1:9" s="6" customFormat="1" ht="15.75" customHeight="1" x14ac:dyDescent="0.25">
      <c r="A45" s="31" t="s">
        <v>73</v>
      </c>
      <c r="B45" s="32"/>
      <c r="C45" s="33" t="s">
        <v>14</v>
      </c>
      <c r="D45" s="33" t="s">
        <v>184</v>
      </c>
      <c r="E45" s="33"/>
      <c r="F45" s="35">
        <f>F46</f>
        <v>198</v>
      </c>
      <c r="G45" s="34">
        <f>G46</f>
        <v>0</v>
      </c>
      <c r="H45" s="35">
        <f>H46</f>
        <v>198</v>
      </c>
      <c r="I45" s="11"/>
    </row>
    <row r="46" spans="1:9" s="6" customFormat="1" ht="26.25" customHeight="1" x14ac:dyDescent="0.25">
      <c r="A46" s="31" t="s">
        <v>99</v>
      </c>
      <c r="B46" s="32"/>
      <c r="C46" s="33" t="s">
        <v>14</v>
      </c>
      <c r="D46" s="33" t="s">
        <v>184</v>
      </c>
      <c r="E46" s="33" t="s">
        <v>98</v>
      </c>
      <c r="F46" s="35">
        <f>F47</f>
        <v>198</v>
      </c>
      <c r="G46" s="34">
        <f>G47</f>
        <v>0</v>
      </c>
      <c r="H46" s="25">
        <f t="shared" si="1"/>
        <v>198</v>
      </c>
      <c r="I46" s="11"/>
    </row>
    <row r="47" spans="1:9" s="6" customFormat="1" ht="24.75" customHeight="1" x14ac:dyDescent="0.25">
      <c r="A47" s="36" t="s">
        <v>97</v>
      </c>
      <c r="B47" s="43"/>
      <c r="C47" s="37" t="s">
        <v>14</v>
      </c>
      <c r="D47" s="37" t="s">
        <v>184</v>
      </c>
      <c r="E47" s="37" t="s">
        <v>96</v>
      </c>
      <c r="F47" s="39">
        <v>198</v>
      </c>
      <c r="G47" s="39">
        <v>0</v>
      </c>
      <c r="H47" s="35">
        <f>H31</f>
        <v>150</v>
      </c>
      <c r="I47" s="11"/>
    </row>
    <row r="48" spans="1:9" s="14" customFormat="1" ht="26.25" customHeight="1" x14ac:dyDescent="0.25">
      <c r="A48" s="40" t="s">
        <v>204</v>
      </c>
      <c r="B48" s="41"/>
      <c r="C48" s="27" t="s">
        <v>68</v>
      </c>
      <c r="D48" s="27"/>
      <c r="E48" s="27"/>
      <c r="F48" s="29">
        <f>F49</f>
        <v>395.6</v>
      </c>
      <c r="G48" s="28"/>
      <c r="H48" s="29"/>
      <c r="I48" s="9"/>
    </row>
    <row r="49" spans="1:9" s="6" customFormat="1" ht="15.75" customHeight="1" x14ac:dyDescent="0.25">
      <c r="A49" s="31" t="s">
        <v>95</v>
      </c>
      <c r="B49" s="32"/>
      <c r="C49" s="33" t="s">
        <v>68</v>
      </c>
      <c r="D49" s="33" t="s">
        <v>127</v>
      </c>
      <c r="E49" s="33"/>
      <c r="F49" s="35">
        <f>F50</f>
        <v>395.6</v>
      </c>
      <c r="G49" s="38"/>
      <c r="H49" s="25"/>
      <c r="I49" s="11"/>
    </row>
    <row r="50" spans="1:9" s="6" customFormat="1" ht="27" customHeight="1" x14ac:dyDescent="0.25">
      <c r="A50" s="31" t="s">
        <v>219</v>
      </c>
      <c r="B50" s="60"/>
      <c r="C50" s="33" t="s">
        <v>68</v>
      </c>
      <c r="D50" s="33" t="s">
        <v>128</v>
      </c>
      <c r="E50" s="33"/>
      <c r="F50" s="35">
        <f>F51</f>
        <v>395.6</v>
      </c>
      <c r="G50" s="34" t="e">
        <f>#REF!</f>
        <v>#REF!</v>
      </c>
      <c r="H50" s="35" t="e">
        <f>#REF!</f>
        <v>#REF!</v>
      </c>
      <c r="I50" s="10"/>
    </row>
    <row r="51" spans="1:9" s="6" customFormat="1" ht="36.75" customHeight="1" x14ac:dyDescent="0.25">
      <c r="A51" s="31" t="s">
        <v>129</v>
      </c>
      <c r="B51" s="60"/>
      <c r="C51" s="33" t="s">
        <v>68</v>
      </c>
      <c r="D51" s="33" t="s">
        <v>130</v>
      </c>
      <c r="E51" s="33"/>
      <c r="F51" s="35">
        <f>F52</f>
        <v>395.6</v>
      </c>
      <c r="G51" s="34">
        <f t="shared" ref="F51:H52" si="5">G52</f>
        <v>0</v>
      </c>
      <c r="H51" s="35">
        <f t="shared" si="5"/>
        <v>395.6</v>
      </c>
      <c r="I51" s="10"/>
    </row>
    <row r="52" spans="1:9" s="6" customFormat="1" ht="15.75" customHeight="1" x14ac:dyDescent="0.25">
      <c r="A52" s="45" t="s">
        <v>108</v>
      </c>
      <c r="B52" s="44"/>
      <c r="C52" s="33" t="s">
        <v>68</v>
      </c>
      <c r="D52" s="33" t="s">
        <v>130</v>
      </c>
      <c r="E52" s="33" t="s">
        <v>109</v>
      </c>
      <c r="F52" s="35">
        <f t="shared" si="5"/>
        <v>395.6</v>
      </c>
      <c r="G52" s="34">
        <f t="shared" si="5"/>
        <v>0</v>
      </c>
      <c r="H52" s="35">
        <f t="shared" si="5"/>
        <v>395.6</v>
      </c>
      <c r="I52" s="10"/>
    </row>
    <row r="53" spans="1:9" s="6" customFormat="1" ht="15.75" customHeight="1" x14ac:dyDescent="0.25">
      <c r="A53" s="36" t="s">
        <v>70</v>
      </c>
      <c r="B53" s="43"/>
      <c r="C53" s="37" t="s">
        <v>68</v>
      </c>
      <c r="D53" s="37" t="s">
        <v>130</v>
      </c>
      <c r="E53" s="37" t="s">
        <v>69</v>
      </c>
      <c r="F53" s="39">
        <v>395.6</v>
      </c>
      <c r="G53" s="39">
        <v>0</v>
      </c>
      <c r="H53" s="25">
        <f t="shared" si="1"/>
        <v>395.6</v>
      </c>
      <c r="I53" s="10"/>
    </row>
    <row r="54" spans="1:9" s="14" customFormat="1" ht="15.75" customHeight="1" x14ac:dyDescent="0.25">
      <c r="A54" s="40" t="s">
        <v>124</v>
      </c>
      <c r="B54" s="41"/>
      <c r="C54" s="27" t="s">
        <v>123</v>
      </c>
      <c r="D54" s="27"/>
      <c r="E54" s="27"/>
      <c r="F54" s="29">
        <f>F55</f>
        <v>586</v>
      </c>
      <c r="G54" s="24"/>
      <c r="H54" s="25"/>
      <c r="I54" s="9"/>
    </row>
    <row r="55" spans="1:9" s="6" customFormat="1" ht="15.75" customHeight="1" x14ac:dyDescent="0.25">
      <c r="A55" s="31" t="s">
        <v>95</v>
      </c>
      <c r="B55" s="32"/>
      <c r="C55" s="37" t="s">
        <v>123</v>
      </c>
      <c r="D55" s="33" t="s">
        <v>127</v>
      </c>
      <c r="E55" s="33"/>
      <c r="F55" s="35">
        <f>F57</f>
        <v>586</v>
      </c>
      <c r="G55" s="38"/>
      <c r="H55" s="25"/>
      <c r="I55" s="10"/>
    </row>
    <row r="56" spans="1:9" s="6" customFormat="1" ht="15.75" customHeight="1" x14ac:dyDescent="0.25">
      <c r="A56" s="31" t="s">
        <v>144</v>
      </c>
      <c r="B56" s="32"/>
      <c r="C56" s="33" t="s">
        <v>123</v>
      </c>
      <c r="D56" s="33" t="s">
        <v>138</v>
      </c>
      <c r="E56" s="33"/>
      <c r="F56" s="35">
        <f>F57</f>
        <v>586</v>
      </c>
      <c r="G56" s="34"/>
      <c r="H56" s="29"/>
      <c r="I56" s="10"/>
    </row>
    <row r="57" spans="1:9" s="6" customFormat="1" ht="15.75" customHeight="1" x14ac:dyDescent="0.25">
      <c r="A57" s="31" t="s">
        <v>125</v>
      </c>
      <c r="B57" s="32"/>
      <c r="C57" s="33" t="s">
        <v>123</v>
      </c>
      <c r="D57" s="33" t="s">
        <v>139</v>
      </c>
      <c r="E57" s="33"/>
      <c r="F57" s="35">
        <f>F58</f>
        <v>586</v>
      </c>
      <c r="G57" s="34"/>
      <c r="H57" s="29"/>
      <c r="I57" s="10"/>
    </row>
    <row r="58" spans="1:9" s="6" customFormat="1" ht="27.75" customHeight="1" x14ac:dyDescent="0.25">
      <c r="A58" s="31" t="s">
        <v>99</v>
      </c>
      <c r="B58" s="32"/>
      <c r="C58" s="33" t="s">
        <v>123</v>
      </c>
      <c r="D58" s="33" t="s">
        <v>139</v>
      </c>
      <c r="E58" s="33" t="s">
        <v>98</v>
      </c>
      <c r="F58" s="35">
        <f>F59</f>
        <v>586</v>
      </c>
      <c r="G58" s="34"/>
      <c r="H58" s="29"/>
      <c r="I58" s="10"/>
    </row>
    <row r="59" spans="1:9" s="6" customFormat="1" ht="28.5" customHeight="1" x14ac:dyDescent="0.25">
      <c r="A59" s="36" t="s">
        <v>97</v>
      </c>
      <c r="B59" s="43"/>
      <c r="C59" s="37" t="s">
        <v>123</v>
      </c>
      <c r="D59" s="37" t="s">
        <v>139</v>
      </c>
      <c r="E59" s="37" t="s">
        <v>96</v>
      </c>
      <c r="F59" s="39">
        <v>586</v>
      </c>
      <c r="G59" s="38"/>
      <c r="H59" s="25"/>
      <c r="I59" s="10"/>
    </row>
    <row r="60" spans="1:9" s="14" customFormat="1" ht="15.75" customHeight="1" x14ac:dyDescent="0.25">
      <c r="A60" s="61" t="s">
        <v>41</v>
      </c>
      <c r="B60" s="62"/>
      <c r="C60" s="62" t="s">
        <v>42</v>
      </c>
      <c r="D60" s="62"/>
      <c r="E60" s="62"/>
      <c r="F60" s="29">
        <f t="shared" ref="F60:H63" si="6">F61</f>
        <v>1000</v>
      </c>
      <c r="G60" s="28">
        <f t="shared" si="6"/>
        <v>0</v>
      </c>
      <c r="H60" s="29">
        <f t="shared" si="6"/>
        <v>1000</v>
      </c>
      <c r="I60" s="9"/>
    </row>
    <row r="61" spans="1:9" s="6" customFormat="1" x14ac:dyDescent="0.25">
      <c r="A61" s="31" t="s">
        <v>95</v>
      </c>
      <c r="B61" s="46"/>
      <c r="C61" s="33" t="s">
        <v>42</v>
      </c>
      <c r="D61" s="33" t="s">
        <v>127</v>
      </c>
      <c r="E61" s="33"/>
      <c r="F61" s="35">
        <f t="shared" si="6"/>
        <v>1000</v>
      </c>
      <c r="G61" s="34">
        <f t="shared" si="6"/>
        <v>0</v>
      </c>
      <c r="H61" s="35">
        <f t="shared" si="6"/>
        <v>1000</v>
      </c>
      <c r="I61" s="10"/>
    </row>
    <row r="62" spans="1:9" s="6" customFormat="1" ht="15.75" customHeight="1" x14ac:dyDescent="0.25">
      <c r="A62" s="31" t="s">
        <v>43</v>
      </c>
      <c r="B62" s="46"/>
      <c r="C62" s="33" t="s">
        <v>42</v>
      </c>
      <c r="D62" s="33" t="s">
        <v>140</v>
      </c>
      <c r="E62" s="33"/>
      <c r="F62" s="35">
        <f t="shared" si="6"/>
        <v>1000</v>
      </c>
      <c r="G62" s="34">
        <f t="shared" si="6"/>
        <v>0</v>
      </c>
      <c r="H62" s="35">
        <f t="shared" si="6"/>
        <v>1000</v>
      </c>
      <c r="I62" s="11"/>
    </row>
    <row r="63" spans="1:9" s="6" customFormat="1" ht="15.75" customHeight="1" x14ac:dyDescent="0.25">
      <c r="A63" s="31" t="s">
        <v>104</v>
      </c>
      <c r="B63" s="46"/>
      <c r="C63" s="33" t="s">
        <v>42</v>
      </c>
      <c r="D63" s="33" t="s">
        <v>140</v>
      </c>
      <c r="E63" s="33" t="s">
        <v>105</v>
      </c>
      <c r="F63" s="35">
        <f t="shared" si="6"/>
        <v>1000</v>
      </c>
      <c r="G63" s="34">
        <f t="shared" si="6"/>
        <v>0</v>
      </c>
      <c r="H63" s="35">
        <f t="shared" si="6"/>
        <v>1000</v>
      </c>
      <c r="I63" s="11"/>
    </row>
    <row r="64" spans="1:9" s="6" customFormat="1" x14ac:dyDescent="0.25">
      <c r="A64" s="36" t="s">
        <v>19</v>
      </c>
      <c r="B64" s="46"/>
      <c r="C64" s="37" t="s">
        <v>42</v>
      </c>
      <c r="D64" s="37" t="s">
        <v>140</v>
      </c>
      <c r="E64" s="37" t="s">
        <v>20</v>
      </c>
      <c r="F64" s="39">
        <v>1000</v>
      </c>
      <c r="G64" s="39">
        <v>0</v>
      </c>
      <c r="H64" s="25">
        <f t="shared" si="1"/>
        <v>1000</v>
      </c>
      <c r="I64" s="11"/>
    </row>
    <row r="65" spans="1:9" s="6" customFormat="1" ht="13.5" customHeight="1" x14ac:dyDescent="0.25">
      <c r="A65" s="40" t="s">
        <v>16</v>
      </c>
      <c r="B65" s="41"/>
      <c r="C65" s="27" t="s">
        <v>17</v>
      </c>
      <c r="D65" s="27"/>
      <c r="E65" s="27"/>
      <c r="F65" s="29">
        <f>F66</f>
        <v>857.1</v>
      </c>
      <c r="G65" s="34" t="e">
        <f>#REF!+#REF!</f>
        <v>#REF!</v>
      </c>
      <c r="H65" s="35" t="e">
        <f>#REF!+#REF!</f>
        <v>#REF!</v>
      </c>
      <c r="I65" s="10"/>
    </row>
    <row r="66" spans="1:9" s="6" customFormat="1" ht="13.5" customHeight="1" x14ac:dyDescent="0.25">
      <c r="A66" s="31" t="s">
        <v>95</v>
      </c>
      <c r="B66" s="41"/>
      <c r="C66" s="33" t="s">
        <v>17</v>
      </c>
      <c r="D66" s="33" t="s">
        <v>127</v>
      </c>
      <c r="E66" s="33"/>
      <c r="F66" s="35">
        <f>F70+F67</f>
        <v>857.1</v>
      </c>
      <c r="G66" s="34"/>
      <c r="H66" s="35"/>
      <c r="I66" s="10"/>
    </row>
    <row r="67" spans="1:9" s="6" customFormat="1" ht="37.5" customHeight="1" x14ac:dyDescent="0.25">
      <c r="A67" s="31" t="s">
        <v>82</v>
      </c>
      <c r="B67" s="32"/>
      <c r="C67" s="33" t="s">
        <v>17</v>
      </c>
      <c r="D67" s="33" t="s">
        <v>143</v>
      </c>
      <c r="E67" s="33"/>
      <c r="F67" s="35">
        <f t="shared" ref="F67:H68" si="7">F68</f>
        <v>700</v>
      </c>
      <c r="G67" s="34">
        <f t="shared" si="7"/>
        <v>0</v>
      </c>
      <c r="H67" s="35">
        <f t="shared" si="7"/>
        <v>700</v>
      </c>
      <c r="I67" s="10"/>
    </row>
    <row r="68" spans="1:9" s="6" customFormat="1" ht="15.75" customHeight="1" x14ac:dyDescent="0.25">
      <c r="A68" s="31" t="s">
        <v>104</v>
      </c>
      <c r="B68" s="32"/>
      <c r="C68" s="33" t="s">
        <v>17</v>
      </c>
      <c r="D68" s="33" t="s">
        <v>143</v>
      </c>
      <c r="E68" s="33" t="s">
        <v>105</v>
      </c>
      <c r="F68" s="35">
        <f t="shared" si="7"/>
        <v>700</v>
      </c>
      <c r="G68" s="34">
        <f t="shared" si="7"/>
        <v>0</v>
      </c>
      <c r="H68" s="35">
        <f t="shared" si="7"/>
        <v>700</v>
      </c>
      <c r="I68" s="10"/>
    </row>
    <row r="69" spans="1:9" s="6" customFormat="1" ht="15.75" customHeight="1" x14ac:dyDescent="0.25">
      <c r="A69" s="36" t="s">
        <v>19</v>
      </c>
      <c r="B69" s="43"/>
      <c r="C69" s="37" t="s">
        <v>17</v>
      </c>
      <c r="D69" s="37" t="s">
        <v>143</v>
      </c>
      <c r="E69" s="37" t="s">
        <v>20</v>
      </c>
      <c r="F69" s="39">
        <v>700</v>
      </c>
      <c r="G69" s="39">
        <v>0</v>
      </c>
      <c r="H69" s="25">
        <f>F69+G69</f>
        <v>700</v>
      </c>
      <c r="I69" s="10"/>
    </row>
    <row r="70" spans="1:9" s="6" customFormat="1" ht="15.75" customHeight="1" x14ac:dyDescent="0.25">
      <c r="A70" s="31" t="s">
        <v>144</v>
      </c>
      <c r="B70" s="32"/>
      <c r="C70" s="33" t="s">
        <v>17</v>
      </c>
      <c r="D70" s="33" t="s">
        <v>138</v>
      </c>
      <c r="E70" s="33"/>
      <c r="F70" s="35">
        <f>F71+F74</f>
        <v>157.1</v>
      </c>
      <c r="G70" s="34" t="e">
        <f>#REF!+G67+G71+G74+#REF!+#REF!+#REF!+#REF!+#REF!</f>
        <v>#REF!</v>
      </c>
      <c r="H70" s="35" t="e">
        <f>#REF!+H67+H71+H74+#REF!+#REF!+#REF!+#REF!+#REF!</f>
        <v>#REF!</v>
      </c>
      <c r="I70" s="10"/>
    </row>
    <row r="71" spans="1:9" ht="28.5" customHeight="1" x14ac:dyDescent="0.25">
      <c r="A71" s="31" t="s">
        <v>18</v>
      </c>
      <c r="B71" s="32"/>
      <c r="C71" s="33" t="s">
        <v>17</v>
      </c>
      <c r="D71" s="48" t="s">
        <v>141</v>
      </c>
      <c r="E71" s="33"/>
      <c r="F71" s="35">
        <f t="shared" ref="F71:H72" si="8">F72</f>
        <v>86</v>
      </c>
      <c r="G71" s="34">
        <f t="shared" si="8"/>
        <v>0</v>
      </c>
      <c r="H71" s="35">
        <f t="shared" si="8"/>
        <v>86</v>
      </c>
      <c r="I71" s="11"/>
    </row>
    <row r="72" spans="1:9" ht="15" customHeight="1" x14ac:dyDescent="0.25">
      <c r="A72" s="31" t="s">
        <v>104</v>
      </c>
      <c r="B72" s="32"/>
      <c r="C72" s="33" t="s">
        <v>17</v>
      </c>
      <c r="D72" s="48" t="s">
        <v>141</v>
      </c>
      <c r="E72" s="33" t="s">
        <v>105</v>
      </c>
      <c r="F72" s="35">
        <f t="shared" si="8"/>
        <v>86</v>
      </c>
      <c r="G72" s="34">
        <f t="shared" si="8"/>
        <v>0</v>
      </c>
      <c r="H72" s="35">
        <f t="shared" si="8"/>
        <v>86</v>
      </c>
      <c r="I72" s="11"/>
    </row>
    <row r="73" spans="1:9" ht="15.75" customHeight="1" x14ac:dyDescent="0.25">
      <c r="A73" s="36" t="s">
        <v>106</v>
      </c>
      <c r="B73" s="32"/>
      <c r="C73" s="37" t="s">
        <v>17</v>
      </c>
      <c r="D73" s="49" t="s">
        <v>141</v>
      </c>
      <c r="E73" s="37" t="s">
        <v>107</v>
      </c>
      <c r="F73" s="39">
        <v>86</v>
      </c>
      <c r="G73" s="39">
        <v>0</v>
      </c>
      <c r="H73" s="25">
        <f t="shared" si="1"/>
        <v>86</v>
      </c>
      <c r="I73" s="11"/>
    </row>
    <row r="74" spans="1:9" ht="40.5" customHeight="1" x14ac:dyDescent="0.25">
      <c r="A74" s="31" t="s">
        <v>74</v>
      </c>
      <c r="B74" s="32"/>
      <c r="C74" s="33" t="s">
        <v>17</v>
      </c>
      <c r="D74" s="48" t="s">
        <v>142</v>
      </c>
      <c r="E74" s="33"/>
      <c r="F74" s="35">
        <f>F75+F77</f>
        <v>71.099999999999994</v>
      </c>
      <c r="G74" s="34">
        <f>G75+G77</f>
        <v>0</v>
      </c>
      <c r="H74" s="35">
        <f>H75+H77</f>
        <v>71.099999999999994</v>
      </c>
      <c r="I74" s="11"/>
    </row>
    <row r="75" spans="1:9" ht="28.5" customHeight="1" x14ac:dyDescent="0.25">
      <c r="A75" s="31" t="s">
        <v>99</v>
      </c>
      <c r="B75" s="32"/>
      <c r="C75" s="33" t="s">
        <v>17</v>
      </c>
      <c r="D75" s="48" t="s">
        <v>142</v>
      </c>
      <c r="E75" s="33" t="s">
        <v>98</v>
      </c>
      <c r="F75" s="35">
        <f>F76</f>
        <v>45.1</v>
      </c>
      <c r="G75" s="34">
        <f>G76</f>
        <v>0</v>
      </c>
      <c r="H75" s="35">
        <f>H76</f>
        <v>45.1</v>
      </c>
      <c r="I75" s="11"/>
    </row>
    <row r="76" spans="1:9" ht="28.5" customHeight="1" x14ac:dyDescent="0.25">
      <c r="A76" s="36" t="s">
        <v>97</v>
      </c>
      <c r="B76" s="43"/>
      <c r="C76" s="37" t="s">
        <v>17</v>
      </c>
      <c r="D76" s="49" t="s">
        <v>142</v>
      </c>
      <c r="E76" s="37" t="s">
        <v>96</v>
      </c>
      <c r="F76" s="39">
        <v>45.1</v>
      </c>
      <c r="G76" s="39">
        <v>0</v>
      </c>
      <c r="H76" s="25">
        <f t="shared" si="1"/>
        <v>45.1</v>
      </c>
      <c r="I76" s="10"/>
    </row>
    <row r="77" spans="1:9" ht="14.25" customHeight="1" x14ac:dyDescent="0.25">
      <c r="A77" s="31" t="s">
        <v>114</v>
      </c>
      <c r="B77" s="32"/>
      <c r="C77" s="33" t="s">
        <v>17</v>
      </c>
      <c r="D77" s="48" t="s">
        <v>142</v>
      </c>
      <c r="E77" s="33" t="s">
        <v>115</v>
      </c>
      <c r="F77" s="35">
        <f>F78</f>
        <v>26</v>
      </c>
      <c r="G77" s="34">
        <f>G78</f>
        <v>0</v>
      </c>
      <c r="H77" s="35">
        <f>H78</f>
        <v>26</v>
      </c>
      <c r="I77" s="11"/>
    </row>
    <row r="78" spans="1:9" ht="18.75" customHeight="1" x14ac:dyDescent="0.25">
      <c r="A78" s="36" t="s">
        <v>119</v>
      </c>
      <c r="B78" s="43"/>
      <c r="C78" s="37" t="s">
        <v>17</v>
      </c>
      <c r="D78" s="49" t="s">
        <v>142</v>
      </c>
      <c r="E78" s="37" t="s">
        <v>118</v>
      </c>
      <c r="F78" s="39">
        <v>26</v>
      </c>
      <c r="G78" s="39">
        <v>0</v>
      </c>
      <c r="H78" s="25">
        <f t="shared" ref="H78:H101" si="9">F78+G78</f>
        <v>26</v>
      </c>
      <c r="I78" s="10"/>
    </row>
    <row r="79" spans="1:9" s="6" customFormat="1" ht="14.25" customHeight="1" x14ac:dyDescent="0.25">
      <c r="A79" s="30" t="s">
        <v>59</v>
      </c>
      <c r="B79" s="43"/>
      <c r="C79" s="23" t="s">
        <v>58</v>
      </c>
      <c r="D79" s="23"/>
      <c r="E79" s="23"/>
      <c r="F79" s="25">
        <f>F80</f>
        <v>300</v>
      </c>
      <c r="G79" s="24" t="e">
        <f t="shared" ref="F79:H83" si="10">G80</f>
        <v>#REF!</v>
      </c>
      <c r="H79" s="25" t="e">
        <f t="shared" si="10"/>
        <v>#REF!</v>
      </c>
      <c r="I79" s="10"/>
    </row>
    <row r="80" spans="1:9" s="6" customFormat="1" ht="27.75" customHeight="1" x14ac:dyDescent="0.25">
      <c r="A80" s="40" t="s">
        <v>60</v>
      </c>
      <c r="B80" s="41"/>
      <c r="C80" s="27" t="s">
        <v>57</v>
      </c>
      <c r="D80" s="27"/>
      <c r="E80" s="27"/>
      <c r="F80" s="29">
        <f>F81</f>
        <v>300</v>
      </c>
      <c r="G80" s="34" t="e">
        <f>#REF!+#REF!+#REF!</f>
        <v>#REF!</v>
      </c>
      <c r="H80" s="35" t="e">
        <f>#REF!+#REF!+#REF!</f>
        <v>#REF!</v>
      </c>
      <c r="I80" s="10"/>
    </row>
    <row r="81" spans="1:9" s="6" customFormat="1" ht="38.25" customHeight="1" x14ac:dyDescent="0.25">
      <c r="A81" s="50" t="s">
        <v>75</v>
      </c>
      <c r="B81" s="32"/>
      <c r="C81" s="33" t="s">
        <v>57</v>
      </c>
      <c r="D81" s="33" t="s">
        <v>145</v>
      </c>
      <c r="E81" s="33"/>
      <c r="F81" s="35">
        <f t="shared" si="10"/>
        <v>300</v>
      </c>
      <c r="G81" s="34">
        <f t="shared" si="10"/>
        <v>0</v>
      </c>
      <c r="H81" s="35">
        <f t="shared" si="10"/>
        <v>300</v>
      </c>
      <c r="I81" s="10"/>
    </row>
    <row r="82" spans="1:9" s="6" customFormat="1" ht="27" customHeight="1" x14ac:dyDescent="0.25">
      <c r="A82" s="50" t="s">
        <v>76</v>
      </c>
      <c r="B82" s="32"/>
      <c r="C82" s="33" t="s">
        <v>57</v>
      </c>
      <c r="D82" s="33" t="s">
        <v>146</v>
      </c>
      <c r="E82" s="33"/>
      <c r="F82" s="35">
        <f t="shared" si="10"/>
        <v>300</v>
      </c>
      <c r="G82" s="34">
        <f t="shared" si="10"/>
        <v>0</v>
      </c>
      <c r="H82" s="35">
        <f t="shared" si="10"/>
        <v>300</v>
      </c>
      <c r="I82" s="10"/>
    </row>
    <row r="83" spans="1:9" s="6" customFormat="1" ht="24.75" customHeight="1" x14ac:dyDescent="0.25">
      <c r="A83" s="31" t="s">
        <v>99</v>
      </c>
      <c r="B83" s="32"/>
      <c r="C83" s="33" t="s">
        <v>57</v>
      </c>
      <c r="D83" s="33" t="s">
        <v>147</v>
      </c>
      <c r="E83" s="33" t="s">
        <v>98</v>
      </c>
      <c r="F83" s="35">
        <f t="shared" si="10"/>
        <v>300</v>
      </c>
      <c r="G83" s="34">
        <f t="shared" si="10"/>
        <v>0</v>
      </c>
      <c r="H83" s="35">
        <f t="shared" si="10"/>
        <v>300</v>
      </c>
      <c r="I83" s="10"/>
    </row>
    <row r="84" spans="1:9" ht="30" customHeight="1" x14ac:dyDescent="0.25">
      <c r="A84" s="36" t="s">
        <v>97</v>
      </c>
      <c r="B84" s="43"/>
      <c r="C84" s="33" t="s">
        <v>57</v>
      </c>
      <c r="D84" s="37" t="s">
        <v>146</v>
      </c>
      <c r="E84" s="37" t="s">
        <v>96</v>
      </c>
      <c r="F84" s="39">
        <v>300</v>
      </c>
      <c r="G84" s="39">
        <v>0</v>
      </c>
      <c r="H84" s="25">
        <f t="shared" si="9"/>
        <v>300</v>
      </c>
      <c r="I84" s="11"/>
    </row>
    <row r="85" spans="1:9" ht="15.75" customHeight="1" x14ac:dyDescent="0.25">
      <c r="A85" s="30" t="s">
        <v>21</v>
      </c>
      <c r="B85" s="43"/>
      <c r="C85" s="23" t="s">
        <v>22</v>
      </c>
      <c r="D85" s="23"/>
      <c r="E85" s="23"/>
      <c r="F85" s="25">
        <f>F86+F97</f>
        <v>28859.5</v>
      </c>
      <c r="G85" s="24" t="e">
        <f>G86+G97</f>
        <v>#REF!</v>
      </c>
      <c r="H85" s="25" t="e">
        <f>H86+H97</f>
        <v>#REF!</v>
      </c>
      <c r="I85" s="10"/>
    </row>
    <row r="86" spans="1:9" s="6" customFormat="1" ht="15.75" customHeight="1" x14ac:dyDescent="0.25">
      <c r="A86" s="40" t="s">
        <v>24</v>
      </c>
      <c r="B86" s="41"/>
      <c r="C86" s="27" t="s">
        <v>25</v>
      </c>
      <c r="D86" s="27"/>
      <c r="E86" s="27"/>
      <c r="F86" s="29">
        <f>F87</f>
        <v>1621.2</v>
      </c>
      <c r="G86" s="34" t="e">
        <f>#REF!+G87</f>
        <v>#REF!</v>
      </c>
      <c r="H86" s="35" t="e">
        <f>#REF!+H87</f>
        <v>#REF!</v>
      </c>
      <c r="I86" s="10"/>
    </row>
    <row r="87" spans="1:9" s="6" customFormat="1" ht="27.75" customHeight="1" x14ac:dyDescent="0.25">
      <c r="A87" s="50" t="s">
        <v>84</v>
      </c>
      <c r="B87" s="32"/>
      <c r="C87" s="33" t="s">
        <v>25</v>
      </c>
      <c r="D87" s="33" t="s">
        <v>148</v>
      </c>
      <c r="E87" s="33"/>
      <c r="F87" s="35">
        <f>F88+F91+F94</f>
        <v>1621.2</v>
      </c>
      <c r="G87" s="34">
        <f t="shared" ref="F87:H95" si="11">G88</f>
        <v>0</v>
      </c>
      <c r="H87" s="35">
        <f t="shared" si="11"/>
        <v>1453.4</v>
      </c>
      <c r="I87" s="11"/>
    </row>
    <row r="88" spans="1:9" ht="27.75" customHeight="1" x14ac:dyDescent="0.25">
      <c r="A88" s="50" t="s">
        <v>209</v>
      </c>
      <c r="B88" s="32"/>
      <c r="C88" s="33" t="s">
        <v>25</v>
      </c>
      <c r="D88" s="33" t="s">
        <v>149</v>
      </c>
      <c r="E88" s="33"/>
      <c r="F88" s="35">
        <f t="shared" si="11"/>
        <v>1453.4</v>
      </c>
      <c r="G88" s="34">
        <f t="shared" si="11"/>
        <v>0</v>
      </c>
      <c r="H88" s="35">
        <f t="shared" si="11"/>
        <v>1453.4</v>
      </c>
      <c r="I88" s="10"/>
    </row>
    <row r="89" spans="1:9" ht="15" customHeight="1" x14ac:dyDescent="0.25">
      <c r="A89" s="31" t="s">
        <v>104</v>
      </c>
      <c r="B89" s="32"/>
      <c r="C89" s="33" t="s">
        <v>25</v>
      </c>
      <c r="D89" s="33" t="s">
        <v>149</v>
      </c>
      <c r="E89" s="33" t="s">
        <v>105</v>
      </c>
      <c r="F89" s="35">
        <f t="shared" si="11"/>
        <v>1453.4</v>
      </c>
      <c r="G89" s="34">
        <f t="shared" si="11"/>
        <v>0</v>
      </c>
      <c r="H89" s="35">
        <f t="shared" si="11"/>
        <v>1453.4</v>
      </c>
      <c r="I89" s="10"/>
    </row>
    <row r="90" spans="1:9" s="6" customFormat="1" ht="27" customHeight="1" x14ac:dyDescent="0.25">
      <c r="A90" s="47" t="s">
        <v>53</v>
      </c>
      <c r="B90" s="43"/>
      <c r="C90" s="37" t="s">
        <v>25</v>
      </c>
      <c r="D90" s="37" t="s">
        <v>149</v>
      </c>
      <c r="E90" s="37" t="s">
        <v>23</v>
      </c>
      <c r="F90" s="39">
        <v>1453.4</v>
      </c>
      <c r="G90" s="39">
        <v>0</v>
      </c>
      <c r="H90" s="25">
        <f t="shared" si="9"/>
        <v>1453.4</v>
      </c>
      <c r="I90" s="10"/>
    </row>
    <row r="91" spans="1:9" ht="15.75" customHeight="1" x14ac:dyDescent="0.25">
      <c r="A91" s="50" t="s">
        <v>205</v>
      </c>
      <c r="B91" s="32"/>
      <c r="C91" s="33" t="s">
        <v>25</v>
      </c>
      <c r="D91" s="33" t="s">
        <v>207</v>
      </c>
      <c r="E91" s="33"/>
      <c r="F91" s="35">
        <f t="shared" si="11"/>
        <v>100</v>
      </c>
      <c r="G91" s="34">
        <f t="shared" si="11"/>
        <v>0</v>
      </c>
      <c r="H91" s="35">
        <f t="shared" si="11"/>
        <v>100</v>
      </c>
      <c r="I91" s="10"/>
    </row>
    <row r="92" spans="1:9" ht="27" customHeight="1" x14ac:dyDescent="0.25">
      <c r="A92" s="31" t="s">
        <v>99</v>
      </c>
      <c r="B92" s="32"/>
      <c r="C92" s="33" t="s">
        <v>25</v>
      </c>
      <c r="D92" s="33" t="s">
        <v>207</v>
      </c>
      <c r="E92" s="33" t="s">
        <v>98</v>
      </c>
      <c r="F92" s="35">
        <f t="shared" si="11"/>
        <v>100</v>
      </c>
      <c r="G92" s="34">
        <f t="shared" si="11"/>
        <v>0</v>
      </c>
      <c r="H92" s="35">
        <f t="shared" si="11"/>
        <v>100</v>
      </c>
      <c r="I92" s="10"/>
    </row>
    <row r="93" spans="1:9" s="6" customFormat="1" ht="27" customHeight="1" x14ac:dyDescent="0.25">
      <c r="A93" s="36" t="s">
        <v>97</v>
      </c>
      <c r="B93" s="43"/>
      <c r="C93" s="37" t="s">
        <v>25</v>
      </c>
      <c r="D93" s="37" t="s">
        <v>207</v>
      </c>
      <c r="E93" s="37" t="s">
        <v>96</v>
      </c>
      <c r="F93" s="39">
        <v>100</v>
      </c>
      <c r="G93" s="39">
        <v>0</v>
      </c>
      <c r="H93" s="25">
        <f t="shared" ref="H93" si="12">F93+G93</f>
        <v>100</v>
      </c>
      <c r="I93" s="10"/>
    </row>
    <row r="94" spans="1:9" ht="15.75" customHeight="1" x14ac:dyDescent="0.25">
      <c r="A94" s="50" t="s">
        <v>206</v>
      </c>
      <c r="B94" s="32"/>
      <c r="C94" s="33" t="s">
        <v>25</v>
      </c>
      <c r="D94" s="33" t="s">
        <v>208</v>
      </c>
      <c r="E94" s="33"/>
      <c r="F94" s="35">
        <f t="shared" si="11"/>
        <v>67.8</v>
      </c>
      <c r="G94" s="34">
        <f t="shared" si="11"/>
        <v>0</v>
      </c>
      <c r="H94" s="35">
        <f t="shared" si="11"/>
        <v>67.8</v>
      </c>
      <c r="I94" s="10"/>
    </row>
    <row r="95" spans="1:9" ht="26.25" customHeight="1" x14ac:dyDescent="0.25">
      <c r="A95" s="31" t="s">
        <v>99</v>
      </c>
      <c r="B95" s="32"/>
      <c r="C95" s="33" t="s">
        <v>25</v>
      </c>
      <c r="D95" s="33" t="s">
        <v>208</v>
      </c>
      <c r="E95" s="33" t="s">
        <v>98</v>
      </c>
      <c r="F95" s="35">
        <f t="shared" si="11"/>
        <v>67.8</v>
      </c>
      <c r="G95" s="34">
        <f t="shared" si="11"/>
        <v>0</v>
      </c>
      <c r="H95" s="35">
        <f t="shared" si="11"/>
        <v>67.8</v>
      </c>
      <c r="I95" s="10"/>
    </row>
    <row r="96" spans="1:9" s="6" customFormat="1" ht="27" customHeight="1" x14ac:dyDescent="0.25">
      <c r="A96" s="36" t="s">
        <v>97</v>
      </c>
      <c r="B96" s="43"/>
      <c r="C96" s="37" t="s">
        <v>25</v>
      </c>
      <c r="D96" s="37" t="s">
        <v>208</v>
      </c>
      <c r="E96" s="37" t="s">
        <v>96</v>
      </c>
      <c r="F96" s="39">
        <v>67.8</v>
      </c>
      <c r="G96" s="39">
        <v>0</v>
      </c>
      <c r="H96" s="25">
        <f t="shared" ref="H96" si="13">F96+G96</f>
        <v>67.8</v>
      </c>
      <c r="I96" s="10"/>
    </row>
    <row r="97" spans="1:9" s="14" customFormat="1" ht="16.149999999999999" customHeight="1" x14ac:dyDescent="0.25">
      <c r="A97" s="40" t="s">
        <v>55</v>
      </c>
      <c r="B97" s="41"/>
      <c r="C97" s="27" t="s">
        <v>50</v>
      </c>
      <c r="D97" s="27"/>
      <c r="E97" s="27"/>
      <c r="F97" s="29">
        <f>F98</f>
        <v>27238.3</v>
      </c>
      <c r="G97" s="28" t="e">
        <f>#REF!+#REF!+#REF!</f>
        <v>#REF!</v>
      </c>
      <c r="H97" s="29" t="e">
        <f>#REF!+#REF!+#REF!</f>
        <v>#REF!</v>
      </c>
      <c r="I97" s="9"/>
    </row>
    <row r="98" spans="1:9" s="6" customFormat="1" ht="29.25" customHeight="1" x14ac:dyDescent="0.25">
      <c r="A98" s="50" t="s">
        <v>196</v>
      </c>
      <c r="B98" s="32"/>
      <c r="C98" s="33" t="s">
        <v>50</v>
      </c>
      <c r="D98" s="33" t="s">
        <v>150</v>
      </c>
      <c r="E98" s="33"/>
      <c r="F98" s="35">
        <f>F99+F104+F107</f>
        <v>27238.3</v>
      </c>
      <c r="G98" s="34" t="e">
        <f>#REF!+G99+G104+#REF!</f>
        <v>#REF!</v>
      </c>
      <c r="H98" s="35" t="e">
        <f>#REF!+H99+H104+#REF!</f>
        <v>#REF!</v>
      </c>
      <c r="I98" s="10"/>
    </row>
    <row r="99" spans="1:9" s="6" customFormat="1" ht="28.5" customHeight="1" x14ac:dyDescent="0.25">
      <c r="A99" s="31" t="s">
        <v>156</v>
      </c>
      <c r="B99" s="52"/>
      <c r="C99" s="53" t="s">
        <v>50</v>
      </c>
      <c r="D99" s="33" t="s">
        <v>151</v>
      </c>
      <c r="E99" s="53"/>
      <c r="F99" s="35">
        <f>F100+F102</f>
        <v>25220.3</v>
      </c>
      <c r="G99" s="34">
        <f>G100+G102</f>
        <v>0</v>
      </c>
      <c r="H99" s="35">
        <f>H100+H102</f>
        <v>25220.3</v>
      </c>
      <c r="I99" s="11"/>
    </row>
    <row r="100" spans="1:9" s="6" customFormat="1" ht="27.75" customHeight="1" x14ac:dyDescent="0.25">
      <c r="A100" s="31" t="s">
        <v>99</v>
      </c>
      <c r="B100" s="52"/>
      <c r="C100" s="53" t="s">
        <v>50</v>
      </c>
      <c r="D100" s="33" t="s">
        <v>151</v>
      </c>
      <c r="E100" s="33" t="s">
        <v>98</v>
      </c>
      <c r="F100" s="35">
        <f>F101</f>
        <v>21223.599999999999</v>
      </c>
      <c r="G100" s="34">
        <f>G101</f>
        <v>0</v>
      </c>
      <c r="H100" s="35">
        <f>H101</f>
        <v>21223.599999999999</v>
      </c>
      <c r="I100" s="11"/>
    </row>
    <row r="101" spans="1:9" ht="25.5" customHeight="1" x14ac:dyDescent="0.25">
      <c r="A101" s="36" t="s">
        <v>97</v>
      </c>
      <c r="B101" s="43"/>
      <c r="C101" s="37" t="s">
        <v>50</v>
      </c>
      <c r="D101" s="37" t="s">
        <v>151</v>
      </c>
      <c r="E101" s="37" t="s">
        <v>96</v>
      </c>
      <c r="F101" s="39">
        <v>21223.599999999999</v>
      </c>
      <c r="G101" s="39">
        <v>0</v>
      </c>
      <c r="H101" s="25">
        <f t="shared" si="9"/>
        <v>21223.599999999999</v>
      </c>
      <c r="I101" s="8"/>
    </row>
    <row r="102" spans="1:9" ht="15.75" customHeight="1" x14ac:dyDescent="0.25">
      <c r="A102" s="31" t="s">
        <v>104</v>
      </c>
      <c r="B102" s="43"/>
      <c r="C102" s="53" t="s">
        <v>50</v>
      </c>
      <c r="D102" s="33" t="s">
        <v>151</v>
      </c>
      <c r="E102" s="33" t="s">
        <v>105</v>
      </c>
      <c r="F102" s="39">
        <f>F103</f>
        <v>3996.7</v>
      </c>
      <c r="G102" s="38">
        <f>G103</f>
        <v>0</v>
      </c>
      <c r="H102" s="39">
        <f>H103</f>
        <v>3996.7</v>
      </c>
      <c r="I102" s="8"/>
    </row>
    <row r="103" spans="1:9" s="6" customFormat="1" ht="24.75" customHeight="1" x14ac:dyDescent="0.25">
      <c r="A103" s="47" t="s">
        <v>53</v>
      </c>
      <c r="B103" s="43"/>
      <c r="C103" s="37" t="s">
        <v>50</v>
      </c>
      <c r="D103" s="37" t="s">
        <v>151</v>
      </c>
      <c r="E103" s="37" t="s">
        <v>23</v>
      </c>
      <c r="F103" s="39">
        <v>3996.7</v>
      </c>
      <c r="G103" s="39">
        <v>0</v>
      </c>
      <c r="H103" s="25">
        <f t="shared" ref="H103:H115" si="14">F103+G103</f>
        <v>3996.7</v>
      </c>
      <c r="I103" s="10"/>
    </row>
    <row r="104" spans="1:9" s="6" customFormat="1" ht="15" customHeight="1" x14ac:dyDescent="0.25">
      <c r="A104" s="31" t="s">
        <v>218</v>
      </c>
      <c r="B104" s="46"/>
      <c r="C104" s="33" t="s">
        <v>50</v>
      </c>
      <c r="D104" s="33" t="s">
        <v>152</v>
      </c>
      <c r="E104" s="33"/>
      <c r="F104" s="35">
        <f>F105</f>
        <v>518</v>
      </c>
      <c r="G104" s="34">
        <f t="shared" ref="F104:H105" si="15">G105</f>
        <v>0</v>
      </c>
      <c r="H104" s="35">
        <f t="shared" si="15"/>
        <v>518</v>
      </c>
      <c r="I104" s="10"/>
    </row>
    <row r="105" spans="1:9" s="6" customFormat="1" ht="25.5" customHeight="1" x14ac:dyDescent="0.25">
      <c r="A105" s="31" t="s">
        <v>99</v>
      </c>
      <c r="B105" s="46"/>
      <c r="C105" s="33" t="s">
        <v>50</v>
      </c>
      <c r="D105" s="33" t="s">
        <v>152</v>
      </c>
      <c r="E105" s="33" t="s">
        <v>98</v>
      </c>
      <c r="F105" s="35">
        <f t="shared" si="15"/>
        <v>518</v>
      </c>
      <c r="G105" s="34">
        <f t="shared" si="15"/>
        <v>0</v>
      </c>
      <c r="H105" s="35">
        <f t="shared" si="15"/>
        <v>518</v>
      </c>
      <c r="I105" s="10"/>
    </row>
    <row r="106" spans="1:9" s="6" customFormat="1" ht="24.75" customHeight="1" x14ac:dyDescent="0.25">
      <c r="A106" s="36" t="s">
        <v>97</v>
      </c>
      <c r="B106" s="51"/>
      <c r="C106" s="37" t="s">
        <v>50</v>
      </c>
      <c r="D106" s="37" t="s">
        <v>152</v>
      </c>
      <c r="E106" s="37" t="s">
        <v>96</v>
      </c>
      <c r="F106" s="39">
        <v>518</v>
      </c>
      <c r="G106" s="39">
        <v>0</v>
      </c>
      <c r="H106" s="25">
        <f t="shared" si="14"/>
        <v>518</v>
      </c>
      <c r="I106" s="10"/>
    </row>
    <row r="107" spans="1:9" s="6" customFormat="1" ht="39" customHeight="1" x14ac:dyDescent="0.25">
      <c r="A107" s="31" t="s">
        <v>187</v>
      </c>
      <c r="B107" s="51"/>
      <c r="C107" s="33" t="s">
        <v>50</v>
      </c>
      <c r="D107" s="33" t="s">
        <v>188</v>
      </c>
      <c r="E107" s="33"/>
      <c r="F107" s="35">
        <f>F108</f>
        <v>1500</v>
      </c>
      <c r="G107" s="38"/>
      <c r="H107" s="25"/>
      <c r="I107" s="10"/>
    </row>
    <row r="108" spans="1:9" s="6" customFormat="1" ht="24.75" customHeight="1" x14ac:dyDescent="0.25">
      <c r="A108" s="31" t="s">
        <v>99</v>
      </c>
      <c r="B108" s="51"/>
      <c r="C108" s="33" t="s">
        <v>50</v>
      </c>
      <c r="D108" s="33" t="s">
        <v>188</v>
      </c>
      <c r="E108" s="33" t="s">
        <v>98</v>
      </c>
      <c r="F108" s="35">
        <f>F109</f>
        <v>1500</v>
      </c>
      <c r="G108" s="38"/>
      <c r="H108" s="25"/>
      <c r="I108" s="10"/>
    </row>
    <row r="109" spans="1:9" s="6" customFormat="1" ht="24.75" customHeight="1" x14ac:dyDescent="0.25">
      <c r="A109" s="36" t="s">
        <v>97</v>
      </c>
      <c r="B109" s="51"/>
      <c r="C109" s="37" t="s">
        <v>50</v>
      </c>
      <c r="D109" s="37" t="s">
        <v>188</v>
      </c>
      <c r="E109" s="37" t="s">
        <v>96</v>
      </c>
      <c r="F109" s="39">
        <v>1500</v>
      </c>
      <c r="G109" s="38"/>
      <c r="H109" s="25"/>
      <c r="I109" s="10"/>
    </row>
    <row r="110" spans="1:9" s="14" customFormat="1" ht="15.75" customHeight="1" x14ac:dyDescent="0.25">
      <c r="A110" s="30" t="s">
        <v>26</v>
      </c>
      <c r="B110" s="43"/>
      <c r="C110" s="23" t="s">
        <v>27</v>
      </c>
      <c r="D110" s="23"/>
      <c r="E110" s="23"/>
      <c r="F110" s="25">
        <f>F111+F128+F116</f>
        <v>19578.5</v>
      </c>
      <c r="G110" s="24" t="e">
        <f>G111+#REF!+G128</f>
        <v>#REF!</v>
      </c>
      <c r="H110" s="25" t="e">
        <f>H111+#REF!+H128</f>
        <v>#REF!</v>
      </c>
      <c r="I110" s="10"/>
    </row>
    <row r="111" spans="1:9" s="14" customFormat="1" ht="15.75" customHeight="1" x14ac:dyDescent="0.25">
      <c r="A111" s="40" t="s">
        <v>67</v>
      </c>
      <c r="B111" s="41"/>
      <c r="C111" s="27" t="s">
        <v>28</v>
      </c>
      <c r="D111" s="27"/>
      <c r="E111" s="27"/>
      <c r="F111" s="29">
        <f>F112</f>
        <v>1910</v>
      </c>
      <c r="G111" s="28" t="e">
        <f>#REF!+#REF!+#REF!</f>
        <v>#REF!</v>
      </c>
      <c r="H111" s="29" t="e">
        <f>#REF!+#REF!+#REF!</f>
        <v>#REF!</v>
      </c>
      <c r="I111" s="9"/>
    </row>
    <row r="112" spans="1:9" s="6" customFormat="1" ht="26.25" customHeight="1" x14ac:dyDescent="0.25">
      <c r="A112" s="50" t="s">
        <v>85</v>
      </c>
      <c r="B112" s="44"/>
      <c r="C112" s="33" t="s">
        <v>28</v>
      </c>
      <c r="D112" s="33" t="s">
        <v>153</v>
      </c>
      <c r="E112" s="33"/>
      <c r="F112" s="35">
        <f t="shared" ref="F112:H114" si="16">F113</f>
        <v>1910</v>
      </c>
      <c r="G112" s="34">
        <f t="shared" si="16"/>
        <v>0</v>
      </c>
      <c r="H112" s="35">
        <f t="shared" si="16"/>
        <v>1910</v>
      </c>
      <c r="I112" s="10"/>
    </row>
    <row r="113" spans="1:11" s="6" customFormat="1" ht="15.75" customHeight="1" x14ac:dyDescent="0.25">
      <c r="A113" s="50" t="s">
        <v>77</v>
      </c>
      <c r="B113" s="41"/>
      <c r="C113" s="33" t="s">
        <v>28</v>
      </c>
      <c r="D113" s="33" t="s">
        <v>154</v>
      </c>
      <c r="E113" s="33"/>
      <c r="F113" s="35">
        <f t="shared" si="16"/>
        <v>1910</v>
      </c>
      <c r="G113" s="34">
        <f t="shared" si="16"/>
        <v>0</v>
      </c>
      <c r="H113" s="35">
        <f t="shared" si="16"/>
        <v>1910</v>
      </c>
      <c r="I113" s="10"/>
    </row>
    <row r="114" spans="1:11" s="6" customFormat="1" ht="26.25" customHeight="1" x14ac:dyDescent="0.25">
      <c r="A114" s="31" t="s">
        <v>99</v>
      </c>
      <c r="B114" s="41"/>
      <c r="C114" s="33" t="s">
        <v>28</v>
      </c>
      <c r="D114" s="33" t="s">
        <v>154</v>
      </c>
      <c r="E114" s="33" t="s">
        <v>98</v>
      </c>
      <c r="F114" s="35">
        <f t="shared" si="16"/>
        <v>1910</v>
      </c>
      <c r="G114" s="34">
        <f t="shared" si="16"/>
        <v>0</v>
      </c>
      <c r="H114" s="35">
        <f t="shared" si="16"/>
        <v>1910</v>
      </c>
      <c r="I114" s="10"/>
    </row>
    <row r="115" spans="1:11" s="6" customFormat="1" ht="30" customHeight="1" x14ac:dyDescent="0.25">
      <c r="A115" s="36" t="s">
        <v>97</v>
      </c>
      <c r="B115" s="41"/>
      <c r="C115" s="37" t="s">
        <v>28</v>
      </c>
      <c r="D115" s="37" t="s">
        <v>154</v>
      </c>
      <c r="E115" s="37" t="s">
        <v>96</v>
      </c>
      <c r="F115" s="39">
        <v>1910</v>
      </c>
      <c r="G115" s="39">
        <v>0</v>
      </c>
      <c r="H115" s="25">
        <f t="shared" si="14"/>
        <v>1910</v>
      </c>
      <c r="I115" s="10"/>
    </row>
    <row r="116" spans="1:11" s="14" customFormat="1" ht="16.5" customHeight="1" x14ac:dyDescent="0.25">
      <c r="A116" s="40" t="s">
        <v>49</v>
      </c>
      <c r="B116" s="41"/>
      <c r="C116" s="27" t="s">
        <v>29</v>
      </c>
      <c r="D116" s="27"/>
      <c r="E116" s="27"/>
      <c r="F116" s="29">
        <f>F117+F121</f>
        <v>5700.4</v>
      </c>
      <c r="G116" s="28" t="e">
        <f>G117</f>
        <v>#REF!</v>
      </c>
      <c r="H116" s="29" t="e">
        <f>H117</f>
        <v>#REF!</v>
      </c>
      <c r="I116" s="8"/>
    </row>
    <row r="117" spans="1:11" s="6" customFormat="1" ht="27" customHeight="1" x14ac:dyDescent="0.25">
      <c r="A117" s="31" t="s">
        <v>189</v>
      </c>
      <c r="B117" s="32"/>
      <c r="C117" s="33" t="s">
        <v>29</v>
      </c>
      <c r="D117" s="33" t="s">
        <v>155</v>
      </c>
      <c r="E117" s="33"/>
      <c r="F117" s="35">
        <f>F118</f>
        <v>4457</v>
      </c>
      <c r="G117" s="34" t="e">
        <f>G118+#REF!+#REF!</f>
        <v>#REF!</v>
      </c>
      <c r="H117" s="35" t="e">
        <f>H118+#REF!+#REF!</f>
        <v>#REF!</v>
      </c>
      <c r="I117" s="10"/>
    </row>
    <row r="118" spans="1:11" s="6" customFormat="1" ht="15.75" customHeight="1" x14ac:dyDescent="0.25">
      <c r="A118" s="31" t="s">
        <v>190</v>
      </c>
      <c r="B118" s="43"/>
      <c r="C118" s="33" t="s">
        <v>29</v>
      </c>
      <c r="D118" s="33" t="s">
        <v>157</v>
      </c>
      <c r="E118" s="33"/>
      <c r="F118" s="35">
        <f t="shared" ref="F118:H119" si="17">F119</f>
        <v>4457</v>
      </c>
      <c r="G118" s="38">
        <f t="shared" si="17"/>
        <v>0</v>
      </c>
      <c r="H118" s="39">
        <f t="shared" si="17"/>
        <v>4457</v>
      </c>
      <c r="I118" s="10"/>
    </row>
    <row r="119" spans="1:11" s="6" customFormat="1" ht="26.25" customHeight="1" x14ac:dyDescent="0.25">
      <c r="A119" s="31" t="s">
        <v>99</v>
      </c>
      <c r="B119" s="43"/>
      <c r="C119" s="33" t="s">
        <v>29</v>
      </c>
      <c r="D119" s="33" t="s">
        <v>157</v>
      </c>
      <c r="E119" s="33" t="s">
        <v>98</v>
      </c>
      <c r="F119" s="39">
        <f t="shared" si="17"/>
        <v>4457</v>
      </c>
      <c r="G119" s="38">
        <f t="shared" si="17"/>
        <v>0</v>
      </c>
      <c r="H119" s="39">
        <f t="shared" si="17"/>
        <v>4457</v>
      </c>
      <c r="I119" s="10"/>
    </row>
    <row r="120" spans="1:11" s="6" customFormat="1" ht="27.75" customHeight="1" x14ac:dyDescent="0.25">
      <c r="A120" s="36" t="s">
        <v>97</v>
      </c>
      <c r="B120" s="32"/>
      <c r="C120" s="37" t="s">
        <v>29</v>
      </c>
      <c r="D120" s="37" t="s">
        <v>157</v>
      </c>
      <c r="E120" s="37" t="s">
        <v>96</v>
      </c>
      <c r="F120" s="39">
        <v>4457</v>
      </c>
      <c r="G120" s="39"/>
      <c r="H120" s="25">
        <f t="shared" ref="H120:H174" si="18">F120+G120</f>
        <v>4457</v>
      </c>
      <c r="I120" s="10"/>
    </row>
    <row r="121" spans="1:11" s="6" customFormat="1" ht="15" customHeight="1" x14ac:dyDescent="0.25">
      <c r="A121" s="31" t="s">
        <v>95</v>
      </c>
      <c r="B121" s="32"/>
      <c r="C121" s="33" t="s">
        <v>29</v>
      </c>
      <c r="D121" s="33" t="s">
        <v>127</v>
      </c>
      <c r="E121" s="33"/>
      <c r="F121" s="35">
        <f>F122</f>
        <v>1243.4000000000001</v>
      </c>
      <c r="G121" s="34"/>
      <c r="H121" s="29"/>
      <c r="I121" s="10"/>
    </row>
    <row r="122" spans="1:11" s="6" customFormat="1" ht="15" customHeight="1" x14ac:dyDescent="0.25">
      <c r="A122" s="31" t="s">
        <v>144</v>
      </c>
      <c r="B122" s="32"/>
      <c r="C122" s="33" t="s">
        <v>29</v>
      </c>
      <c r="D122" s="33" t="s">
        <v>138</v>
      </c>
      <c r="E122" s="33"/>
      <c r="F122" s="35">
        <f>F123</f>
        <v>1243.4000000000001</v>
      </c>
      <c r="G122" s="34"/>
      <c r="H122" s="29"/>
      <c r="I122" s="10"/>
      <c r="K122" s="63"/>
    </row>
    <row r="123" spans="1:11" s="6" customFormat="1" ht="27.75" customHeight="1" x14ac:dyDescent="0.25">
      <c r="A123" s="64" t="s">
        <v>210</v>
      </c>
      <c r="B123" s="32"/>
      <c r="C123" s="33" t="s">
        <v>29</v>
      </c>
      <c r="D123" s="33" t="s">
        <v>191</v>
      </c>
      <c r="E123" s="33" t="s">
        <v>192</v>
      </c>
      <c r="F123" s="35">
        <f>F124</f>
        <v>1243.4000000000001</v>
      </c>
      <c r="G123" s="34"/>
      <c r="H123" s="29"/>
      <c r="I123" s="10"/>
    </row>
    <row r="124" spans="1:11" s="6" customFormat="1" ht="17.25" customHeight="1" x14ac:dyDescent="0.25">
      <c r="A124" s="36" t="s">
        <v>198</v>
      </c>
      <c r="B124" s="32"/>
      <c r="C124" s="37" t="s">
        <v>29</v>
      </c>
      <c r="D124" s="37" t="s">
        <v>191</v>
      </c>
      <c r="E124" s="37" t="s">
        <v>193</v>
      </c>
      <c r="F124" s="39">
        <f>F126+F127</f>
        <v>1243.4000000000001</v>
      </c>
      <c r="G124" s="38"/>
      <c r="H124" s="25"/>
      <c r="I124" s="10"/>
    </row>
    <row r="125" spans="1:11" s="6" customFormat="1" ht="14.25" customHeight="1" x14ac:dyDescent="0.25">
      <c r="A125" s="31" t="s">
        <v>199</v>
      </c>
      <c r="B125" s="32"/>
      <c r="C125" s="37"/>
      <c r="D125" s="37"/>
      <c r="E125" s="37"/>
      <c r="F125" s="39"/>
      <c r="G125" s="38"/>
      <c r="H125" s="25"/>
      <c r="I125" s="10"/>
    </row>
    <row r="126" spans="1:11" s="6" customFormat="1" ht="25.5" customHeight="1" x14ac:dyDescent="0.25">
      <c r="A126" s="36" t="s">
        <v>217</v>
      </c>
      <c r="B126" s="32"/>
      <c r="C126" s="37" t="s">
        <v>29</v>
      </c>
      <c r="D126" s="37" t="s">
        <v>191</v>
      </c>
      <c r="E126" s="37"/>
      <c r="F126" s="39">
        <v>643.4</v>
      </c>
      <c r="G126" s="38"/>
      <c r="H126" s="25"/>
      <c r="I126" s="10"/>
    </row>
    <row r="127" spans="1:11" s="6" customFormat="1" ht="24.75" customHeight="1" x14ac:dyDescent="0.25">
      <c r="A127" s="36" t="s">
        <v>200</v>
      </c>
      <c r="B127" s="32"/>
      <c r="C127" s="37" t="s">
        <v>29</v>
      </c>
      <c r="D127" s="37" t="s">
        <v>191</v>
      </c>
      <c r="E127" s="37"/>
      <c r="F127" s="39">
        <v>600</v>
      </c>
      <c r="G127" s="38"/>
      <c r="H127" s="25"/>
      <c r="I127" s="10"/>
    </row>
    <row r="128" spans="1:11" s="5" customFormat="1" ht="15.75" customHeight="1" x14ac:dyDescent="0.25">
      <c r="A128" s="65" t="s">
        <v>30</v>
      </c>
      <c r="B128" s="41"/>
      <c r="C128" s="27" t="s">
        <v>31</v>
      </c>
      <c r="D128" s="66"/>
      <c r="E128" s="66"/>
      <c r="F128" s="25">
        <f>F155+F129+F136+F143</f>
        <v>11968.099999999999</v>
      </c>
      <c r="G128" s="24" t="e">
        <f>G155+#REF!+#REF!</f>
        <v>#REF!</v>
      </c>
      <c r="H128" s="25" t="e">
        <f>H155+#REF!+#REF!</f>
        <v>#REF!</v>
      </c>
      <c r="I128" s="8"/>
    </row>
    <row r="129" spans="1:9" s="6" customFormat="1" ht="27" customHeight="1" x14ac:dyDescent="0.25">
      <c r="A129" s="50" t="s">
        <v>214</v>
      </c>
      <c r="B129" s="32"/>
      <c r="C129" s="33" t="s">
        <v>31</v>
      </c>
      <c r="D129" s="33" t="s">
        <v>162</v>
      </c>
      <c r="E129" s="33"/>
      <c r="F129" s="35">
        <f>F130+F133</f>
        <v>5821</v>
      </c>
      <c r="G129" s="34">
        <f>G130+G133</f>
        <v>0</v>
      </c>
      <c r="H129" s="35">
        <f>H130+H133</f>
        <v>5821</v>
      </c>
      <c r="I129" s="10"/>
    </row>
    <row r="130" spans="1:9" s="6" customFormat="1" ht="27" customHeight="1" x14ac:dyDescent="0.25">
      <c r="A130" s="31" t="s">
        <v>203</v>
      </c>
      <c r="B130" s="32"/>
      <c r="C130" s="33" t="s">
        <v>31</v>
      </c>
      <c r="D130" s="33" t="s">
        <v>163</v>
      </c>
      <c r="E130" s="33"/>
      <c r="F130" s="35">
        <f>F131</f>
        <v>4025.6</v>
      </c>
      <c r="G130" s="34">
        <f t="shared" ref="F130:H131" si="19">G131</f>
        <v>0</v>
      </c>
      <c r="H130" s="35">
        <f t="shared" si="19"/>
        <v>4025.6</v>
      </c>
      <c r="I130" s="11"/>
    </row>
    <row r="131" spans="1:9" s="6" customFormat="1" ht="26.25" customHeight="1" x14ac:dyDescent="0.25">
      <c r="A131" s="31" t="s">
        <v>99</v>
      </c>
      <c r="B131" s="32"/>
      <c r="C131" s="33" t="s">
        <v>31</v>
      </c>
      <c r="D131" s="33" t="s">
        <v>163</v>
      </c>
      <c r="E131" s="33" t="s">
        <v>98</v>
      </c>
      <c r="F131" s="35">
        <f t="shared" si="19"/>
        <v>4025.6</v>
      </c>
      <c r="G131" s="34">
        <f t="shared" si="19"/>
        <v>0</v>
      </c>
      <c r="H131" s="35">
        <f t="shared" si="19"/>
        <v>4025.6</v>
      </c>
      <c r="I131" s="11"/>
    </row>
    <row r="132" spans="1:9" s="6" customFormat="1" ht="28.5" customHeight="1" x14ac:dyDescent="0.25">
      <c r="A132" s="36" t="s">
        <v>97</v>
      </c>
      <c r="B132" s="32"/>
      <c r="C132" s="37" t="s">
        <v>31</v>
      </c>
      <c r="D132" s="37" t="s">
        <v>163</v>
      </c>
      <c r="E132" s="37" t="s">
        <v>96</v>
      </c>
      <c r="F132" s="39">
        <v>4025.6</v>
      </c>
      <c r="G132" s="39">
        <v>0</v>
      </c>
      <c r="H132" s="25">
        <f>F132+G132</f>
        <v>4025.6</v>
      </c>
      <c r="I132" s="11"/>
    </row>
    <row r="133" spans="1:9" s="6" customFormat="1" ht="27" customHeight="1" x14ac:dyDescent="0.25">
      <c r="A133" s="31" t="s">
        <v>202</v>
      </c>
      <c r="B133" s="32"/>
      <c r="C133" s="33" t="s">
        <v>31</v>
      </c>
      <c r="D133" s="37" t="s">
        <v>194</v>
      </c>
      <c r="E133" s="33"/>
      <c r="F133" s="35">
        <f t="shared" ref="F133:H134" si="20">F134</f>
        <v>1795.4</v>
      </c>
      <c r="G133" s="34">
        <f t="shared" si="20"/>
        <v>0</v>
      </c>
      <c r="H133" s="35">
        <f t="shared" si="20"/>
        <v>1795.4</v>
      </c>
      <c r="I133" s="10"/>
    </row>
    <row r="134" spans="1:9" s="6" customFormat="1" ht="15.75" customHeight="1" x14ac:dyDescent="0.25">
      <c r="A134" s="31" t="s">
        <v>104</v>
      </c>
      <c r="B134" s="32"/>
      <c r="C134" s="33" t="s">
        <v>31</v>
      </c>
      <c r="D134" s="37" t="s">
        <v>194</v>
      </c>
      <c r="E134" s="33" t="s">
        <v>105</v>
      </c>
      <c r="F134" s="35">
        <f t="shared" si="20"/>
        <v>1795.4</v>
      </c>
      <c r="G134" s="34">
        <f t="shared" si="20"/>
        <v>0</v>
      </c>
      <c r="H134" s="35">
        <f t="shared" si="20"/>
        <v>1795.4</v>
      </c>
      <c r="I134" s="10"/>
    </row>
    <row r="135" spans="1:9" ht="25.5" customHeight="1" x14ac:dyDescent="0.25">
      <c r="A135" s="47" t="s">
        <v>53</v>
      </c>
      <c r="B135" s="32"/>
      <c r="C135" s="37" t="s">
        <v>31</v>
      </c>
      <c r="D135" s="37" t="s">
        <v>194</v>
      </c>
      <c r="E135" s="37" t="s">
        <v>23</v>
      </c>
      <c r="F135" s="39">
        <v>1795.4</v>
      </c>
      <c r="G135" s="39">
        <v>0</v>
      </c>
      <c r="H135" s="25">
        <f>F135+G135</f>
        <v>1795.4</v>
      </c>
      <c r="I135" s="11"/>
    </row>
    <row r="136" spans="1:9" ht="27.75" customHeight="1" x14ac:dyDescent="0.25">
      <c r="A136" s="50" t="s">
        <v>86</v>
      </c>
      <c r="B136" s="32"/>
      <c r="C136" s="33" t="s">
        <v>31</v>
      </c>
      <c r="D136" s="33" t="s">
        <v>164</v>
      </c>
      <c r="E136" s="37"/>
      <c r="F136" s="35">
        <f>F137+F140</f>
        <v>1060</v>
      </c>
      <c r="G136" s="34">
        <f>G137+G140</f>
        <v>0</v>
      </c>
      <c r="H136" s="35">
        <f>H137+H140</f>
        <v>1060</v>
      </c>
      <c r="I136" s="10"/>
    </row>
    <row r="137" spans="1:9" s="6" customFormat="1" ht="15.75" customHeight="1" x14ac:dyDescent="0.25">
      <c r="A137" s="50" t="s">
        <v>78</v>
      </c>
      <c r="B137" s="32"/>
      <c r="C137" s="33" t="s">
        <v>31</v>
      </c>
      <c r="D137" s="33" t="s">
        <v>165</v>
      </c>
      <c r="E137" s="33"/>
      <c r="F137" s="35">
        <f t="shared" ref="F137:H138" si="21">F138</f>
        <v>470.4</v>
      </c>
      <c r="G137" s="34">
        <f t="shared" si="21"/>
        <v>0</v>
      </c>
      <c r="H137" s="35">
        <f t="shared" si="21"/>
        <v>470.4</v>
      </c>
      <c r="I137" s="11"/>
    </row>
    <row r="138" spans="1:9" s="6" customFormat="1" ht="15.75" customHeight="1" x14ac:dyDescent="0.25">
      <c r="A138" s="31" t="s">
        <v>104</v>
      </c>
      <c r="B138" s="32"/>
      <c r="C138" s="33" t="s">
        <v>31</v>
      </c>
      <c r="D138" s="33" t="s">
        <v>165</v>
      </c>
      <c r="E138" s="33" t="s">
        <v>105</v>
      </c>
      <c r="F138" s="35">
        <f t="shared" si="21"/>
        <v>470.4</v>
      </c>
      <c r="G138" s="34">
        <f t="shared" si="21"/>
        <v>0</v>
      </c>
      <c r="H138" s="35">
        <f t="shared" si="21"/>
        <v>470.4</v>
      </c>
      <c r="I138" s="11"/>
    </row>
    <row r="139" spans="1:9" ht="27.75" customHeight="1" x14ac:dyDescent="0.25">
      <c r="A139" s="47" t="s">
        <v>53</v>
      </c>
      <c r="B139" s="32"/>
      <c r="C139" s="33" t="s">
        <v>31</v>
      </c>
      <c r="D139" s="37" t="s">
        <v>165</v>
      </c>
      <c r="E139" s="33" t="s">
        <v>23</v>
      </c>
      <c r="F139" s="39">
        <v>470.4</v>
      </c>
      <c r="G139" s="39"/>
      <c r="H139" s="25">
        <f>F139+G139</f>
        <v>470.4</v>
      </c>
      <c r="I139" s="11"/>
    </row>
    <row r="140" spans="1:9" s="6" customFormat="1" ht="26.25" customHeight="1" x14ac:dyDescent="0.25">
      <c r="A140" s="31" t="s">
        <v>201</v>
      </c>
      <c r="B140" s="32"/>
      <c r="C140" s="33" t="s">
        <v>31</v>
      </c>
      <c r="D140" s="33" t="s">
        <v>166</v>
      </c>
      <c r="E140" s="33"/>
      <c r="F140" s="35">
        <f t="shared" ref="F140:H141" si="22">F141</f>
        <v>589.6</v>
      </c>
      <c r="G140" s="34">
        <f t="shared" si="22"/>
        <v>0</v>
      </c>
      <c r="H140" s="35">
        <f t="shared" si="22"/>
        <v>589.6</v>
      </c>
      <c r="I140" s="10"/>
    </row>
    <row r="141" spans="1:9" s="6" customFormat="1" ht="15.75" customHeight="1" x14ac:dyDescent="0.25">
      <c r="A141" s="31" t="s">
        <v>104</v>
      </c>
      <c r="B141" s="32"/>
      <c r="C141" s="33" t="s">
        <v>31</v>
      </c>
      <c r="D141" s="33" t="s">
        <v>166</v>
      </c>
      <c r="E141" s="33" t="s">
        <v>105</v>
      </c>
      <c r="F141" s="35">
        <f t="shared" si="22"/>
        <v>589.6</v>
      </c>
      <c r="G141" s="34">
        <f t="shared" si="22"/>
        <v>0</v>
      </c>
      <c r="H141" s="35">
        <f t="shared" si="22"/>
        <v>589.6</v>
      </c>
      <c r="I141" s="10"/>
    </row>
    <row r="142" spans="1:9" s="6" customFormat="1" ht="25.5" customHeight="1" x14ac:dyDescent="0.25">
      <c r="A142" s="47" t="s">
        <v>53</v>
      </c>
      <c r="B142" s="43"/>
      <c r="C142" s="37" t="s">
        <v>31</v>
      </c>
      <c r="D142" s="37" t="s">
        <v>166</v>
      </c>
      <c r="E142" s="37" t="s">
        <v>23</v>
      </c>
      <c r="F142" s="39">
        <v>589.6</v>
      </c>
      <c r="G142" s="39">
        <v>0</v>
      </c>
      <c r="H142" s="25">
        <f>F142+G142</f>
        <v>589.6</v>
      </c>
      <c r="I142" s="11"/>
    </row>
    <row r="143" spans="1:9" s="6" customFormat="1" ht="27.75" customHeight="1" x14ac:dyDescent="0.25">
      <c r="A143" s="50" t="s">
        <v>87</v>
      </c>
      <c r="B143" s="32"/>
      <c r="C143" s="33" t="s">
        <v>31</v>
      </c>
      <c r="D143" s="33" t="s">
        <v>167</v>
      </c>
      <c r="E143" s="33"/>
      <c r="F143" s="35">
        <f>F144+F147+F152</f>
        <v>1238.3</v>
      </c>
      <c r="G143" s="38" t="e">
        <f>G144+G147+#REF!+G152</f>
        <v>#REF!</v>
      </c>
      <c r="H143" s="39" t="e">
        <f>H144+H147+#REF!+H152</f>
        <v>#REF!</v>
      </c>
      <c r="I143" s="10"/>
    </row>
    <row r="144" spans="1:9" s="6" customFormat="1" ht="27.75" customHeight="1" x14ac:dyDescent="0.25">
      <c r="A144" s="31" t="s">
        <v>54</v>
      </c>
      <c r="B144" s="32"/>
      <c r="C144" s="33" t="s">
        <v>31</v>
      </c>
      <c r="D144" s="33" t="s">
        <v>168</v>
      </c>
      <c r="E144" s="33"/>
      <c r="F144" s="35">
        <f t="shared" ref="F144:H145" si="23">F145</f>
        <v>334.79999999999995</v>
      </c>
      <c r="G144" s="34">
        <f t="shared" si="23"/>
        <v>0</v>
      </c>
      <c r="H144" s="35">
        <f t="shared" si="23"/>
        <v>334.79999999999995</v>
      </c>
      <c r="I144" s="11"/>
    </row>
    <row r="145" spans="1:11" s="6" customFormat="1" ht="15.75" customHeight="1" x14ac:dyDescent="0.25">
      <c r="A145" s="31" t="s">
        <v>104</v>
      </c>
      <c r="B145" s="32"/>
      <c r="C145" s="33" t="s">
        <v>31</v>
      </c>
      <c r="D145" s="33" t="s">
        <v>168</v>
      </c>
      <c r="E145" s="33" t="s">
        <v>105</v>
      </c>
      <c r="F145" s="35">
        <f t="shared" si="23"/>
        <v>334.79999999999995</v>
      </c>
      <c r="G145" s="34">
        <f t="shared" si="23"/>
        <v>0</v>
      </c>
      <c r="H145" s="35">
        <f t="shared" si="23"/>
        <v>334.79999999999995</v>
      </c>
      <c r="I145" s="11"/>
    </row>
    <row r="146" spans="1:11" s="6" customFormat="1" ht="26.25" customHeight="1" x14ac:dyDescent="0.25">
      <c r="A146" s="47" t="s">
        <v>53</v>
      </c>
      <c r="B146" s="43"/>
      <c r="C146" s="37" t="s">
        <v>31</v>
      </c>
      <c r="D146" s="37" t="s">
        <v>168</v>
      </c>
      <c r="E146" s="37" t="s">
        <v>23</v>
      </c>
      <c r="F146" s="39">
        <f>534.8-200</f>
        <v>334.79999999999995</v>
      </c>
      <c r="G146" s="39">
        <v>0</v>
      </c>
      <c r="H146" s="25">
        <f>F146+G146</f>
        <v>334.79999999999995</v>
      </c>
      <c r="I146" s="10"/>
    </row>
    <row r="147" spans="1:11" s="6" customFormat="1" ht="15.75" customHeight="1" x14ac:dyDescent="0.25">
      <c r="A147" s="31" t="s">
        <v>72</v>
      </c>
      <c r="B147" s="32"/>
      <c r="C147" s="33" t="s">
        <v>31</v>
      </c>
      <c r="D147" s="33" t="s">
        <v>169</v>
      </c>
      <c r="E147" s="33"/>
      <c r="F147" s="35">
        <f>F150+F148</f>
        <v>225.4</v>
      </c>
      <c r="G147" s="34" t="e">
        <f>#REF!+G150</f>
        <v>#REF!</v>
      </c>
      <c r="H147" s="35" t="e">
        <f>#REF!+H150</f>
        <v>#REF!</v>
      </c>
      <c r="I147" s="11"/>
    </row>
    <row r="148" spans="1:11" s="6" customFormat="1" ht="27.75" customHeight="1" x14ac:dyDescent="0.25">
      <c r="A148" s="31" t="s">
        <v>99</v>
      </c>
      <c r="B148" s="32"/>
      <c r="C148" s="33" t="s">
        <v>31</v>
      </c>
      <c r="D148" s="33" t="s">
        <v>169</v>
      </c>
      <c r="E148" s="33" t="s">
        <v>98</v>
      </c>
      <c r="F148" s="35">
        <f>F149</f>
        <v>70</v>
      </c>
      <c r="G148" s="34"/>
      <c r="H148" s="35"/>
      <c r="I148" s="11"/>
    </row>
    <row r="149" spans="1:11" s="6" customFormat="1" ht="28.5" customHeight="1" x14ac:dyDescent="0.25">
      <c r="A149" s="36" t="s">
        <v>97</v>
      </c>
      <c r="B149" s="32"/>
      <c r="C149" s="37" t="s">
        <v>31</v>
      </c>
      <c r="D149" s="37" t="s">
        <v>169</v>
      </c>
      <c r="E149" s="33" t="s">
        <v>96</v>
      </c>
      <c r="F149" s="35">
        <v>70</v>
      </c>
      <c r="G149" s="34"/>
      <c r="H149" s="35"/>
      <c r="I149" s="11"/>
    </row>
    <row r="150" spans="1:11" s="6" customFormat="1" x14ac:dyDescent="0.25">
      <c r="A150" s="31" t="s">
        <v>104</v>
      </c>
      <c r="B150" s="43"/>
      <c r="C150" s="33" t="s">
        <v>31</v>
      </c>
      <c r="D150" s="33" t="s">
        <v>169</v>
      </c>
      <c r="E150" s="33" t="s">
        <v>105</v>
      </c>
      <c r="F150" s="39">
        <f>F151</f>
        <v>155.4</v>
      </c>
      <c r="G150" s="38">
        <f>G151</f>
        <v>0</v>
      </c>
      <c r="H150" s="39">
        <f>H151</f>
        <v>155.4</v>
      </c>
      <c r="I150" s="8"/>
    </row>
    <row r="151" spans="1:11" s="6" customFormat="1" ht="24" customHeight="1" x14ac:dyDescent="0.25">
      <c r="A151" s="47" t="s">
        <v>53</v>
      </c>
      <c r="B151" s="43"/>
      <c r="C151" s="37" t="s">
        <v>31</v>
      </c>
      <c r="D151" s="37" t="s">
        <v>169</v>
      </c>
      <c r="E151" s="37" t="s">
        <v>23</v>
      </c>
      <c r="F151" s="39">
        <f>225.4-70</f>
        <v>155.4</v>
      </c>
      <c r="G151" s="39">
        <v>0</v>
      </c>
      <c r="H151" s="25">
        <f>F151+G151</f>
        <v>155.4</v>
      </c>
      <c r="I151" s="10"/>
    </row>
    <row r="152" spans="1:11" s="6" customFormat="1" ht="26.25" customHeight="1" x14ac:dyDescent="0.25">
      <c r="A152" s="31" t="s">
        <v>66</v>
      </c>
      <c r="B152" s="32"/>
      <c r="C152" s="33" t="s">
        <v>31</v>
      </c>
      <c r="D152" s="33" t="s">
        <v>170</v>
      </c>
      <c r="E152" s="33"/>
      <c r="F152" s="35">
        <f t="shared" ref="F152:H153" si="24">F153</f>
        <v>678.1</v>
      </c>
      <c r="G152" s="34">
        <f t="shared" si="24"/>
        <v>0</v>
      </c>
      <c r="H152" s="35">
        <f t="shared" si="24"/>
        <v>678.1</v>
      </c>
      <c r="I152" s="10"/>
    </row>
    <row r="153" spans="1:11" s="6" customFormat="1" x14ac:dyDescent="0.25">
      <c r="A153" s="31" t="s">
        <v>104</v>
      </c>
      <c r="B153" s="32"/>
      <c r="C153" s="33" t="s">
        <v>31</v>
      </c>
      <c r="D153" s="33" t="s">
        <v>170</v>
      </c>
      <c r="E153" s="33" t="s">
        <v>105</v>
      </c>
      <c r="F153" s="35">
        <f t="shared" si="24"/>
        <v>678.1</v>
      </c>
      <c r="G153" s="34">
        <f t="shared" si="24"/>
        <v>0</v>
      </c>
      <c r="H153" s="35">
        <f t="shared" si="24"/>
        <v>678.1</v>
      </c>
      <c r="I153" s="10"/>
    </row>
    <row r="154" spans="1:11" s="6" customFormat="1" ht="28.5" customHeight="1" x14ac:dyDescent="0.25">
      <c r="A154" s="47" t="s">
        <v>53</v>
      </c>
      <c r="B154" s="43"/>
      <c r="C154" s="37" t="s">
        <v>31</v>
      </c>
      <c r="D154" s="37" t="s">
        <v>170</v>
      </c>
      <c r="E154" s="37" t="s">
        <v>23</v>
      </c>
      <c r="F154" s="39">
        <v>678.1</v>
      </c>
      <c r="G154" s="39">
        <v>0</v>
      </c>
      <c r="H154" s="25">
        <f>F154+G154</f>
        <v>678.1</v>
      </c>
      <c r="I154" s="11"/>
    </row>
    <row r="155" spans="1:11" s="6" customFormat="1" ht="15.75" customHeight="1" x14ac:dyDescent="0.25">
      <c r="A155" s="54" t="s">
        <v>95</v>
      </c>
      <c r="B155" s="32"/>
      <c r="C155" s="33" t="s">
        <v>31</v>
      </c>
      <c r="D155" s="33" t="s">
        <v>127</v>
      </c>
      <c r="E155" s="33"/>
      <c r="F155" s="35">
        <f>F156</f>
        <v>3848.8</v>
      </c>
      <c r="G155" s="34" t="e">
        <f>G157+#REF!</f>
        <v>#REF!</v>
      </c>
      <c r="H155" s="35" t="e">
        <f>H157+#REF!</f>
        <v>#REF!</v>
      </c>
      <c r="I155" s="10"/>
    </row>
    <row r="156" spans="1:11" s="6" customFormat="1" ht="15" customHeight="1" x14ac:dyDescent="0.25">
      <c r="A156" s="31" t="s">
        <v>144</v>
      </c>
      <c r="B156" s="32"/>
      <c r="C156" s="33" t="s">
        <v>29</v>
      </c>
      <c r="D156" s="33" t="s">
        <v>138</v>
      </c>
      <c r="E156" s="33"/>
      <c r="F156" s="35">
        <f>F157+F160+F163+F166+F169+F172</f>
        <v>3848.8</v>
      </c>
      <c r="G156" s="34"/>
      <c r="H156" s="29"/>
      <c r="I156" s="10"/>
      <c r="K156" s="63"/>
    </row>
    <row r="157" spans="1:11" s="6" customFormat="1" ht="17.25" customHeight="1" x14ac:dyDescent="0.25">
      <c r="A157" s="54" t="s">
        <v>56</v>
      </c>
      <c r="B157" s="32"/>
      <c r="C157" s="33" t="s">
        <v>31</v>
      </c>
      <c r="D157" s="33" t="s">
        <v>158</v>
      </c>
      <c r="E157" s="33"/>
      <c r="F157" s="35">
        <f>F158</f>
        <v>1511.9</v>
      </c>
      <c r="G157" s="34" t="e">
        <f>#REF!+G160</f>
        <v>#REF!</v>
      </c>
      <c r="H157" s="35" t="e">
        <f>#REF!+H160</f>
        <v>#REF!</v>
      </c>
      <c r="I157" s="11"/>
    </row>
    <row r="158" spans="1:11" s="6" customFormat="1" ht="15.75" customHeight="1" x14ac:dyDescent="0.25">
      <c r="A158" s="31" t="s">
        <v>104</v>
      </c>
      <c r="B158" s="32"/>
      <c r="C158" s="33" t="s">
        <v>31</v>
      </c>
      <c r="D158" s="33" t="s">
        <v>158</v>
      </c>
      <c r="E158" s="33" t="s">
        <v>105</v>
      </c>
      <c r="F158" s="35">
        <f t="shared" ref="F158:H158" si="25">F159</f>
        <v>1511.9</v>
      </c>
      <c r="G158" s="34">
        <f t="shared" si="25"/>
        <v>0</v>
      </c>
      <c r="H158" s="35">
        <f t="shared" si="25"/>
        <v>1511.9</v>
      </c>
      <c r="I158" s="11"/>
    </row>
    <row r="159" spans="1:11" s="6" customFormat="1" ht="27" customHeight="1" x14ac:dyDescent="0.25">
      <c r="A159" s="47" t="s">
        <v>53</v>
      </c>
      <c r="B159" s="43"/>
      <c r="C159" s="37" t="s">
        <v>31</v>
      </c>
      <c r="D159" s="37" t="s">
        <v>158</v>
      </c>
      <c r="E159" s="37" t="s">
        <v>23</v>
      </c>
      <c r="F159" s="39">
        <v>1511.9</v>
      </c>
      <c r="G159" s="39">
        <v>0</v>
      </c>
      <c r="H159" s="25">
        <f t="shared" si="18"/>
        <v>1511.9</v>
      </c>
      <c r="I159" s="10"/>
    </row>
    <row r="160" spans="1:11" ht="15.75" customHeight="1" x14ac:dyDescent="0.25">
      <c r="A160" s="31" t="s">
        <v>71</v>
      </c>
      <c r="B160" s="32"/>
      <c r="C160" s="33" t="s">
        <v>31</v>
      </c>
      <c r="D160" s="33" t="s">
        <v>159</v>
      </c>
      <c r="E160" s="33"/>
      <c r="F160" s="35">
        <f t="shared" ref="F160:H161" si="26">F161</f>
        <v>236.1</v>
      </c>
      <c r="G160" s="34">
        <f t="shared" si="26"/>
        <v>0</v>
      </c>
      <c r="H160" s="35">
        <f t="shared" si="26"/>
        <v>236.1</v>
      </c>
      <c r="I160" s="11"/>
    </row>
    <row r="161" spans="1:9" ht="15.75" customHeight="1" x14ac:dyDescent="0.25">
      <c r="A161" s="31" t="s">
        <v>104</v>
      </c>
      <c r="B161" s="32"/>
      <c r="C161" s="33" t="s">
        <v>31</v>
      </c>
      <c r="D161" s="33" t="s">
        <v>159</v>
      </c>
      <c r="E161" s="33" t="s">
        <v>105</v>
      </c>
      <c r="F161" s="35">
        <f t="shared" si="26"/>
        <v>236.1</v>
      </c>
      <c r="G161" s="34">
        <f t="shared" si="26"/>
        <v>0</v>
      </c>
      <c r="H161" s="35">
        <f t="shared" si="26"/>
        <v>236.1</v>
      </c>
      <c r="I161" s="11"/>
    </row>
    <row r="162" spans="1:9" s="6" customFormat="1" ht="27.75" customHeight="1" x14ac:dyDescent="0.25">
      <c r="A162" s="47" t="s">
        <v>53</v>
      </c>
      <c r="B162" s="43"/>
      <c r="C162" s="37" t="s">
        <v>31</v>
      </c>
      <c r="D162" s="37" t="s">
        <v>159</v>
      </c>
      <c r="E162" s="37" t="s">
        <v>23</v>
      </c>
      <c r="F162" s="39">
        <v>236.1</v>
      </c>
      <c r="G162" s="39">
        <v>0</v>
      </c>
      <c r="H162" s="25">
        <f t="shared" si="18"/>
        <v>236.1</v>
      </c>
      <c r="I162" s="10"/>
    </row>
    <row r="163" spans="1:9" s="6" customFormat="1" ht="25.5" customHeight="1" x14ac:dyDescent="0.25">
      <c r="A163" s="50" t="s">
        <v>216</v>
      </c>
      <c r="B163" s="43"/>
      <c r="C163" s="33" t="s">
        <v>31</v>
      </c>
      <c r="D163" s="33" t="s">
        <v>215</v>
      </c>
      <c r="E163" s="37"/>
      <c r="F163" s="35">
        <f>F164</f>
        <v>200</v>
      </c>
      <c r="G163" s="38"/>
      <c r="H163" s="25"/>
      <c r="I163" s="11"/>
    </row>
    <row r="164" spans="1:9" s="6" customFormat="1" ht="25.5" customHeight="1" x14ac:dyDescent="0.25">
      <c r="A164" s="31" t="s">
        <v>99</v>
      </c>
      <c r="B164" s="43"/>
      <c r="C164" s="33" t="s">
        <v>31</v>
      </c>
      <c r="D164" s="33" t="s">
        <v>215</v>
      </c>
      <c r="E164" s="33" t="s">
        <v>98</v>
      </c>
      <c r="F164" s="35">
        <f>F165</f>
        <v>200</v>
      </c>
      <c r="G164" s="38"/>
      <c r="H164" s="25"/>
      <c r="I164" s="11"/>
    </row>
    <row r="165" spans="1:9" s="6" customFormat="1" ht="25.5" customHeight="1" x14ac:dyDescent="0.25">
      <c r="A165" s="36" t="s">
        <v>97</v>
      </c>
      <c r="B165" s="43"/>
      <c r="C165" s="37" t="s">
        <v>31</v>
      </c>
      <c r="D165" s="37" t="s">
        <v>215</v>
      </c>
      <c r="E165" s="37" t="s">
        <v>96</v>
      </c>
      <c r="F165" s="39">
        <v>200</v>
      </c>
      <c r="G165" s="38"/>
      <c r="H165" s="25"/>
      <c r="I165" s="11"/>
    </row>
    <row r="166" spans="1:9" s="6" customFormat="1" ht="26.25" customHeight="1" x14ac:dyDescent="0.25">
      <c r="A166" s="31" t="s">
        <v>93</v>
      </c>
      <c r="B166" s="32"/>
      <c r="C166" s="33" t="s">
        <v>31</v>
      </c>
      <c r="D166" s="33" t="s">
        <v>160</v>
      </c>
      <c r="E166" s="33"/>
      <c r="F166" s="35">
        <f t="shared" ref="F166:H167" si="27">F167</f>
        <v>700</v>
      </c>
      <c r="G166" s="34">
        <f t="shared" si="27"/>
        <v>0</v>
      </c>
      <c r="H166" s="35">
        <f t="shared" si="27"/>
        <v>700</v>
      </c>
      <c r="I166" s="10"/>
    </row>
    <row r="167" spans="1:9" s="6" customFormat="1" ht="15.75" customHeight="1" x14ac:dyDescent="0.25">
      <c r="A167" s="31" t="s">
        <v>104</v>
      </c>
      <c r="B167" s="32"/>
      <c r="C167" s="33" t="s">
        <v>31</v>
      </c>
      <c r="D167" s="33" t="s">
        <v>160</v>
      </c>
      <c r="E167" s="33" t="s">
        <v>105</v>
      </c>
      <c r="F167" s="35">
        <f t="shared" si="27"/>
        <v>700</v>
      </c>
      <c r="G167" s="34">
        <f t="shared" si="27"/>
        <v>0</v>
      </c>
      <c r="H167" s="35">
        <f t="shared" si="27"/>
        <v>700</v>
      </c>
      <c r="I167" s="10"/>
    </row>
    <row r="168" spans="1:9" s="6" customFormat="1" ht="25.5" customHeight="1" x14ac:dyDescent="0.25">
      <c r="A168" s="47" t="s">
        <v>53</v>
      </c>
      <c r="B168" s="43"/>
      <c r="C168" s="37" t="s">
        <v>31</v>
      </c>
      <c r="D168" s="37" t="s">
        <v>160</v>
      </c>
      <c r="E168" s="37" t="s">
        <v>23</v>
      </c>
      <c r="F168" s="39">
        <v>700</v>
      </c>
      <c r="G168" s="39">
        <v>0</v>
      </c>
      <c r="H168" s="25">
        <f t="shared" si="18"/>
        <v>700</v>
      </c>
      <c r="I168" s="11"/>
    </row>
    <row r="169" spans="1:9" s="6" customFormat="1" ht="27.75" customHeight="1" x14ac:dyDescent="0.25">
      <c r="A169" s="31" t="s">
        <v>62</v>
      </c>
      <c r="B169" s="32"/>
      <c r="C169" s="33" t="s">
        <v>31</v>
      </c>
      <c r="D169" s="33" t="s">
        <v>161</v>
      </c>
      <c r="E169" s="33"/>
      <c r="F169" s="35">
        <f t="shared" ref="F169:H170" si="28">F170</f>
        <v>874.4</v>
      </c>
      <c r="G169" s="34">
        <f t="shared" si="28"/>
        <v>0</v>
      </c>
      <c r="H169" s="35">
        <f t="shared" si="28"/>
        <v>874.4</v>
      </c>
      <c r="I169" s="10"/>
    </row>
    <row r="170" spans="1:9" s="6" customFormat="1" ht="15.75" customHeight="1" x14ac:dyDescent="0.25">
      <c r="A170" s="31" t="s">
        <v>104</v>
      </c>
      <c r="B170" s="32"/>
      <c r="C170" s="33" t="s">
        <v>31</v>
      </c>
      <c r="D170" s="33" t="s">
        <v>161</v>
      </c>
      <c r="E170" s="33" t="s">
        <v>105</v>
      </c>
      <c r="F170" s="35">
        <f t="shared" si="28"/>
        <v>874.4</v>
      </c>
      <c r="G170" s="34">
        <f t="shared" si="28"/>
        <v>0</v>
      </c>
      <c r="H170" s="35">
        <f t="shared" si="28"/>
        <v>874.4</v>
      </c>
      <c r="I170" s="10"/>
    </row>
    <row r="171" spans="1:9" s="6" customFormat="1" ht="26.25" customHeight="1" x14ac:dyDescent="0.25">
      <c r="A171" s="47" t="s">
        <v>53</v>
      </c>
      <c r="B171" s="43"/>
      <c r="C171" s="37" t="s">
        <v>31</v>
      </c>
      <c r="D171" s="37" t="s">
        <v>161</v>
      </c>
      <c r="E171" s="37" t="s">
        <v>23</v>
      </c>
      <c r="F171" s="39">
        <v>874.4</v>
      </c>
      <c r="G171" s="39">
        <v>0</v>
      </c>
      <c r="H171" s="25">
        <f t="shared" si="18"/>
        <v>874.4</v>
      </c>
      <c r="I171" s="11"/>
    </row>
    <row r="172" spans="1:9" s="6" customFormat="1" ht="26.25" customHeight="1" x14ac:dyDescent="0.25">
      <c r="A172" s="31" t="s">
        <v>63</v>
      </c>
      <c r="B172" s="32"/>
      <c r="C172" s="33" t="s">
        <v>31</v>
      </c>
      <c r="D172" s="33" t="s">
        <v>197</v>
      </c>
      <c r="E172" s="33"/>
      <c r="F172" s="35">
        <f t="shared" ref="F172:H173" si="29">F173</f>
        <v>326.39999999999998</v>
      </c>
      <c r="G172" s="34">
        <f t="shared" si="29"/>
        <v>0</v>
      </c>
      <c r="H172" s="35">
        <f t="shared" si="29"/>
        <v>326.39999999999998</v>
      </c>
      <c r="I172" s="11"/>
    </row>
    <row r="173" spans="1:9" s="6" customFormat="1" ht="15.75" customHeight="1" x14ac:dyDescent="0.25">
      <c r="A173" s="31" t="s">
        <v>104</v>
      </c>
      <c r="B173" s="32"/>
      <c r="C173" s="33" t="s">
        <v>31</v>
      </c>
      <c r="D173" s="33" t="s">
        <v>197</v>
      </c>
      <c r="E173" s="33" t="s">
        <v>105</v>
      </c>
      <c r="F173" s="35">
        <f t="shared" si="29"/>
        <v>326.39999999999998</v>
      </c>
      <c r="G173" s="34">
        <f t="shared" si="29"/>
        <v>0</v>
      </c>
      <c r="H173" s="35">
        <f t="shared" si="29"/>
        <v>326.39999999999998</v>
      </c>
      <c r="I173" s="11"/>
    </row>
    <row r="174" spans="1:9" s="6" customFormat="1" ht="27" customHeight="1" x14ac:dyDescent="0.25">
      <c r="A174" s="47" t="s">
        <v>53</v>
      </c>
      <c r="B174" s="43"/>
      <c r="C174" s="37" t="s">
        <v>31</v>
      </c>
      <c r="D174" s="49" t="s">
        <v>197</v>
      </c>
      <c r="E174" s="37" t="s">
        <v>23</v>
      </c>
      <c r="F174" s="39">
        <v>326.39999999999998</v>
      </c>
      <c r="G174" s="39">
        <v>0</v>
      </c>
      <c r="H174" s="25">
        <f t="shared" si="18"/>
        <v>326.39999999999998</v>
      </c>
      <c r="I174" s="10"/>
    </row>
    <row r="175" spans="1:9" s="6" customFormat="1" x14ac:dyDescent="0.25">
      <c r="A175" s="30" t="s">
        <v>32</v>
      </c>
      <c r="B175" s="43"/>
      <c r="C175" s="23" t="s">
        <v>33</v>
      </c>
      <c r="D175" s="23"/>
      <c r="E175" s="23"/>
      <c r="F175" s="25">
        <f>F176</f>
        <v>5281.1</v>
      </c>
      <c r="G175" s="24" t="e">
        <f>G176</f>
        <v>#REF!</v>
      </c>
      <c r="H175" s="25" t="e">
        <f>H176</f>
        <v>#REF!</v>
      </c>
      <c r="I175" s="10"/>
    </row>
    <row r="176" spans="1:9" s="5" customFormat="1" ht="15.75" customHeight="1" x14ac:dyDescent="0.25">
      <c r="A176" s="40" t="s">
        <v>34</v>
      </c>
      <c r="B176" s="41"/>
      <c r="C176" s="27" t="s">
        <v>35</v>
      </c>
      <c r="D176" s="27"/>
      <c r="E176" s="27"/>
      <c r="F176" s="29">
        <f>F177</f>
        <v>5281.1</v>
      </c>
      <c r="G176" s="28" t="e">
        <f>#REF!+#REF!</f>
        <v>#REF!</v>
      </c>
      <c r="H176" s="29" t="e">
        <f>#REF!+#REF!</f>
        <v>#REF!</v>
      </c>
      <c r="I176" s="9"/>
    </row>
    <row r="177" spans="1:9" s="6" customFormat="1" ht="15.75" customHeight="1" x14ac:dyDescent="0.25">
      <c r="A177" s="50" t="s">
        <v>79</v>
      </c>
      <c r="B177" s="32"/>
      <c r="C177" s="33" t="s">
        <v>35</v>
      </c>
      <c r="D177" s="33" t="s">
        <v>171</v>
      </c>
      <c r="E177" s="33"/>
      <c r="F177" s="35">
        <f>F178+F181</f>
        <v>5281.1</v>
      </c>
      <c r="G177" s="34" t="e">
        <f>G178+#REF!+G181</f>
        <v>#REF!</v>
      </c>
      <c r="H177" s="35" t="e">
        <f>H178+#REF!+H181</f>
        <v>#REF!</v>
      </c>
      <c r="I177" s="10"/>
    </row>
    <row r="178" spans="1:9" s="6" customFormat="1" ht="38.25" customHeight="1" x14ac:dyDescent="0.25">
      <c r="A178" s="31" t="s">
        <v>64</v>
      </c>
      <c r="B178" s="32"/>
      <c r="C178" s="33" t="s">
        <v>35</v>
      </c>
      <c r="D178" s="33" t="s">
        <v>172</v>
      </c>
      <c r="E178" s="33"/>
      <c r="F178" s="35">
        <f t="shared" ref="F178:H179" si="30">F179</f>
        <v>5048.1000000000004</v>
      </c>
      <c r="G178" s="34">
        <f t="shared" si="30"/>
        <v>0</v>
      </c>
      <c r="H178" s="35">
        <f t="shared" si="30"/>
        <v>5048.1000000000004</v>
      </c>
      <c r="I178" s="10"/>
    </row>
    <row r="179" spans="1:9" s="6" customFormat="1" ht="28.5" customHeight="1" x14ac:dyDescent="0.25">
      <c r="A179" s="31" t="s">
        <v>110</v>
      </c>
      <c r="B179" s="32"/>
      <c r="C179" s="33" t="s">
        <v>35</v>
      </c>
      <c r="D179" s="33" t="s">
        <v>172</v>
      </c>
      <c r="E179" s="33" t="s">
        <v>112</v>
      </c>
      <c r="F179" s="35">
        <f t="shared" si="30"/>
        <v>5048.1000000000004</v>
      </c>
      <c r="G179" s="34">
        <f t="shared" si="30"/>
        <v>0</v>
      </c>
      <c r="H179" s="35">
        <f t="shared" si="30"/>
        <v>5048.1000000000004</v>
      </c>
      <c r="I179" s="10"/>
    </row>
    <row r="180" spans="1:9" s="6" customFormat="1" ht="15.75" customHeight="1" x14ac:dyDescent="0.25">
      <c r="A180" s="36" t="s">
        <v>111</v>
      </c>
      <c r="B180" s="43"/>
      <c r="C180" s="37" t="s">
        <v>35</v>
      </c>
      <c r="D180" s="37" t="s">
        <v>172</v>
      </c>
      <c r="E180" s="37" t="s">
        <v>113</v>
      </c>
      <c r="F180" s="39">
        <v>5048.1000000000004</v>
      </c>
      <c r="G180" s="39">
        <v>0</v>
      </c>
      <c r="H180" s="25">
        <f t="shared" ref="H180:H183" si="31">F180+G180</f>
        <v>5048.1000000000004</v>
      </c>
      <c r="I180" s="10"/>
    </row>
    <row r="181" spans="1:9" s="6" customFormat="1" ht="15" customHeight="1" x14ac:dyDescent="0.25">
      <c r="A181" s="31" t="s">
        <v>83</v>
      </c>
      <c r="B181" s="32"/>
      <c r="C181" s="33" t="s">
        <v>35</v>
      </c>
      <c r="D181" s="33" t="s">
        <v>173</v>
      </c>
      <c r="E181" s="33"/>
      <c r="F181" s="35">
        <f t="shared" ref="F181:H182" si="32">F182</f>
        <v>233</v>
      </c>
      <c r="G181" s="34">
        <f t="shared" si="32"/>
        <v>0</v>
      </c>
      <c r="H181" s="35">
        <f t="shared" si="32"/>
        <v>233</v>
      </c>
      <c r="I181" s="11"/>
    </row>
    <row r="182" spans="1:9" s="6" customFormat="1" ht="26.25" customHeight="1" x14ac:dyDescent="0.25">
      <c r="A182" s="31" t="s">
        <v>110</v>
      </c>
      <c r="B182" s="32"/>
      <c r="C182" s="33" t="s">
        <v>35</v>
      </c>
      <c r="D182" s="33" t="s">
        <v>173</v>
      </c>
      <c r="E182" s="33" t="s">
        <v>112</v>
      </c>
      <c r="F182" s="35">
        <f t="shared" si="32"/>
        <v>233</v>
      </c>
      <c r="G182" s="34">
        <f t="shared" si="32"/>
        <v>0</v>
      </c>
      <c r="H182" s="35">
        <f t="shared" si="32"/>
        <v>233</v>
      </c>
      <c r="I182" s="11"/>
    </row>
    <row r="183" spans="1:9" s="6" customFormat="1" ht="15.75" customHeight="1" x14ac:dyDescent="0.25">
      <c r="A183" s="36" t="s">
        <v>111</v>
      </c>
      <c r="B183" s="43"/>
      <c r="C183" s="37" t="s">
        <v>35</v>
      </c>
      <c r="D183" s="37" t="s">
        <v>173</v>
      </c>
      <c r="E183" s="37" t="s">
        <v>113</v>
      </c>
      <c r="F183" s="39">
        <v>233</v>
      </c>
      <c r="G183" s="39">
        <v>0</v>
      </c>
      <c r="H183" s="25">
        <f t="shared" si="31"/>
        <v>233</v>
      </c>
      <c r="I183" s="11"/>
    </row>
    <row r="184" spans="1:9" s="6" customFormat="1" ht="15.75" customHeight="1" x14ac:dyDescent="0.25">
      <c r="A184" s="30" t="s">
        <v>61</v>
      </c>
      <c r="B184" s="42"/>
      <c r="C184" s="23" t="s">
        <v>36</v>
      </c>
      <c r="D184" s="23"/>
      <c r="E184" s="23"/>
      <c r="F184" s="25">
        <f>F185</f>
        <v>36389.9</v>
      </c>
      <c r="G184" s="24" t="e">
        <f>G186</f>
        <v>#REF!</v>
      </c>
      <c r="H184" s="25" t="e">
        <f>H186</f>
        <v>#REF!</v>
      </c>
      <c r="I184" s="10"/>
    </row>
    <row r="185" spans="1:9" s="14" customFormat="1" ht="15.75" customHeight="1" x14ac:dyDescent="0.25">
      <c r="A185" s="40" t="s">
        <v>211</v>
      </c>
      <c r="B185" s="41"/>
      <c r="C185" s="27" t="s">
        <v>37</v>
      </c>
      <c r="D185" s="27"/>
      <c r="E185" s="27"/>
      <c r="F185" s="29">
        <f>F186</f>
        <v>36389.9</v>
      </c>
      <c r="G185" s="28"/>
      <c r="H185" s="29"/>
      <c r="I185" s="9"/>
    </row>
    <row r="186" spans="1:9" s="6" customFormat="1" ht="15.75" customHeight="1" x14ac:dyDescent="0.25">
      <c r="A186" s="31" t="s">
        <v>95</v>
      </c>
      <c r="B186" s="32"/>
      <c r="C186" s="33" t="s">
        <v>37</v>
      </c>
      <c r="D186" s="33" t="s">
        <v>127</v>
      </c>
      <c r="E186" s="33"/>
      <c r="F186" s="35">
        <f>F187</f>
        <v>36389.9</v>
      </c>
      <c r="G186" s="34" t="e">
        <f>#REF!+G187+#REF!+#REF!+#REF!+#REF!</f>
        <v>#REF!</v>
      </c>
      <c r="H186" s="35" t="e">
        <f>#REF!+H187+#REF!+#REF!+#REF!+#REF!</f>
        <v>#REF!</v>
      </c>
      <c r="I186" s="10"/>
    </row>
    <row r="187" spans="1:9" s="6" customFormat="1" ht="24.75" customHeight="1" x14ac:dyDescent="0.25">
      <c r="A187" s="31" t="s">
        <v>213</v>
      </c>
      <c r="B187" s="32"/>
      <c r="C187" s="33" t="s">
        <v>37</v>
      </c>
      <c r="D187" s="33" t="s">
        <v>212</v>
      </c>
      <c r="E187" s="33"/>
      <c r="F187" s="35">
        <f>F188</f>
        <v>36389.9</v>
      </c>
      <c r="G187" s="34" t="e">
        <f>G188+#REF!+#REF!+#REF!</f>
        <v>#REF!</v>
      </c>
      <c r="H187" s="35" t="e">
        <f>H188+#REF!+#REF!+#REF!</f>
        <v>#REF!</v>
      </c>
      <c r="I187" s="10"/>
    </row>
    <row r="188" spans="1:9" s="6" customFormat="1" ht="27" customHeight="1" x14ac:dyDescent="0.25">
      <c r="A188" s="31" t="s">
        <v>185</v>
      </c>
      <c r="B188" s="43"/>
      <c r="C188" s="33" t="s">
        <v>37</v>
      </c>
      <c r="D188" s="33" t="s">
        <v>186</v>
      </c>
      <c r="E188" s="33"/>
      <c r="F188" s="35">
        <f>F190</f>
        <v>36389.9</v>
      </c>
      <c r="G188" s="34" t="e">
        <f>G190+#REF!</f>
        <v>#REF!</v>
      </c>
      <c r="H188" s="35" t="e">
        <f>H190+#REF!</f>
        <v>#REF!</v>
      </c>
      <c r="I188" s="11"/>
    </row>
    <row r="189" spans="1:9" s="6" customFormat="1" x14ac:dyDescent="0.25">
      <c r="A189" s="45" t="s">
        <v>108</v>
      </c>
      <c r="B189" s="43"/>
      <c r="C189" s="33" t="s">
        <v>37</v>
      </c>
      <c r="D189" s="33" t="s">
        <v>186</v>
      </c>
      <c r="E189" s="33" t="s">
        <v>109</v>
      </c>
      <c r="F189" s="35">
        <f>F190</f>
        <v>36389.9</v>
      </c>
      <c r="G189" s="34">
        <f>G190</f>
        <v>0</v>
      </c>
      <c r="H189" s="35">
        <f>H190</f>
        <v>36389.9</v>
      </c>
      <c r="I189" s="11"/>
    </row>
    <row r="190" spans="1:9" s="6" customFormat="1" x14ac:dyDescent="0.25">
      <c r="A190" s="36" t="s">
        <v>70</v>
      </c>
      <c r="B190" s="43"/>
      <c r="C190" s="37" t="s">
        <v>37</v>
      </c>
      <c r="D190" s="37" t="s">
        <v>186</v>
      </c>
      <c r="E190" s="37" t="s">
        <v>69</v>
      </c>
      <c r="F190" s="39">
        <v>36389.9</v>
      </c>
      <c r="G190" s="39">
        <v>0</v>
      </c>
      <c r="H190" s="25">
        <f>F190+G190</f>
        <v>36389.9</v>
      </c>
      <c r="I190" s="11"/>
    </row>
    <row r="191" spans="1:9" s="6" customFormat="1" x14ac:dyDescent="0.25">
      <c r="A191" s="30" t="s">
        <v>39</v>
      </c>
      <c r="B191" s="42"/>
      <c r="C191" s="23" t="s">
        <v>40</v>
      </c>
      <c r="D191" s="23"/>
      <c r="E191" s="23"/>
      <c r="F191" s="25">
        <f>F192</f>
        <v>4004.1</v>
      </c>
      <c r="G191" s="24" t="e">
        <f>#REF!+G192</f>
        <v>#REF!</v>
      </c>
      <c r="H191" s="25" t="e">
        <f>#REF!+H192</f>
        <v>#REF!</v>
      </c>
      <c r="I191" s="10"/>
    </row>
    <row r="192" spans="1:9" s="14" customFormat="1" ht="15.75" customHeight="1" x14ac:dyDescent="0.25">
      <c r="A192" s="40" t="s">
        <v>52</v>
      </c>
      <c r="B192" s="41"/>
      <c r="C192" s="27" t="s">
        <v>51</v>
      </c>
      <c r="D192" s="27"/>
      <c r="E192" s="27"/>
      <c r="F192" s="29">
        <f>F193</f>
        <v>4004.1</v>
      </c>
      <c r="G192" s="28" t="e">
        <f>#REF!+#REF!+#REF!</f>
        <v>#REF!</v>
      </c>
      <c r="H192" s="29" t="e">
        <f>#REF!+#REF!+#REF!</f>
        <v>#REF!</v>
      </c>
      <c r="I192" s="9"/>
    </row>
    <row r="193" spans="1:9" s="6" customFormat="1" ht="15" customHeight="1" x14ac:dyDescent="0.25">
      <c r="A193" s="50" t="s">
        <v>88</v>
      </c>
      <c r="B193" s="32"/>
      <c r="C193" s="33" t="s">
        <v>51</v>
      </c>
      <c r="D193" s="33" t="s">
        <v>174</v>
      </c>
      <c r="E193" s="33"/>
      <c r="F193" s="35">
        <f>F194+F199+F202+F205+F208+F211</f>
        <v>4004.1</v>
      </c>
      <c r="G193" s="34">
        <f>G194+G199</f>
        <v>0</v>
      </c>
      <c r="H193" s="35">
        <f>H194+H199</f>
        <v>1258.5999999999999</v>
      </c>
      <c r="I193" s="10"/>
    </row>
    <row r="194" spans="1:9" ht="15.75" customHeight="1" x14ac:dyDescent="0.25">
      <c r="A194" s="31" t="s">
        <v>221</v>
      </c>
      <c r="B194" s="32"/>
      <c r="C194" s="33" t="s">
        <v>51</v>
      </c>
      <c r="D194" s="33" t="s">
        <v>175</v>
      </c>
      <c r="E194" s="33"/>
      <c r="F194" s="35">
        <f>F195+F197</f>
        <v>1487.5</v>
      </c>
      <c r="G194" s="34">
        <f>G195</f>
        <v>0</v>
      </c>
      <c r="H194" s="35">
        <f>H195</f>
        <v>769</v>
      </c>
      <c r="I194" s="11"/>
    </row>
    <row r="195" spans="1:9" ht="26.25" customHeight="1" x14ac:dyDescent="0.25">
      <c r="A195" s="31" t="s">
        <v>99</v>
      </c>
      <c r="B195" s="32"/>
      <c r="C195" s="33" t="s">
        <v>51</v>
      </c>
      <c r="D195" s="33" t="s">
        <v>175</v>
      </c>
      <c r="E195" s="33" t="s">
        <v>98</v>
      </c>
      <c r="F195" s="39">
        <f>F196</f>
        <v>769</v>
      </c>
      <c r="G195" s="38">
        <f>G196</f>
        <v>0</v>
      </c>
      <c r="H195" s="39">
        <f>H196</f>
        <v>769</v>
      </c>
      <c r="I195" s="11"/>
    </row>
    <row r="196" spans="1:9" ht="26.25" customHeight="1" x14ac:dyDescent="0.25">
      <c r="A196" s="36" t="s">
        <v>97</v>
      </c>
      <c r="B196" s="32"/>
      <c r="C196" s="37" t="s">
        <v>51</v>
      </c>
      <c r="D196" s="37" t="s">
        <v>175</v>
      </c>
      <c r="E196" s="37" t="s">
        <v>96</v>
      </c>
      <c r="F196" s="39">
        <v>769</v>
      </c>
      <c r="G196" s="39">
        <v>0</v>
      </c>
      <c r="H196" s="39">
        <f t="shared" ref="H196:H201" si="33">F196+G196</f>
        <v>769</v>
      </c>
      <c r="I196" s="10"/>
    </row>
    <row r="197" spans="1:9" ht="26.25" customHeight="1" x14ac:dyDescent="0.25">
      <c r="A197" s="31" t="s">
        <v>110</v>
      </c>
      <c r="B197" s="32"/>
      <c r="C197" s="33" t="s">
        <v>51</v>
      </c>
      <c r="D197" s="33" t="s">
        <v>175</v>
      </c>
      <c r="E197" s="33" t="s">
        <v>112</v>
      </c>
      <c r="F197" s="39">
        <f>F198</f>
        <v>718.5</v>
      </c>
      <c r="G197" s="38"/>
      <c r="H197" s="39"/>
      <c r="I197" s="10"/>
    </row>
    <row r="198" spans="1:9" ht="15.75" customHeight="1" x14ac:dyDescent="0.25">
      <c r="A198" s="36" t="s">
        <v>111</v>
      </c>
      <c r="B198" s="32"/>
      <c r="C198" s="37" t="s">
        <v>51</v>
      </c>
      <c r="D198" s="37" t="s">
        <v>175</v>
      </c>
      <c r="E198" s="37" t="s">
        <v>113</v>
      </c>
      <c r="F198" s="39">
        <v>718.5</v>
      </c>
      <c r="G198" s="38"/>
      <c r="H198" s="39"/>
      <c r="I198" s="10"/>
    </row>
    <row r="199" spans="1:9" ht="15.75" customHeight="1" x14ac:dyDescent="0.25">
      <c r="A199" s="31" t="s">
        <v>222</v>
      </c>
      <c r="B199" s="32"/>
      <c r="C199" s="33" t="s">
        <v>51</v>
      </c>
      <c r="D199" s="33" t="s">
        <v>176</v>
      </c>
      <c r="E199" s="33"/>
      <c r="F199" s="35">
        <f t="shared" ref="F199:H200" si="34">F200</f>
        <v>489.6</v>
      </c>
      <c r="G199" s="34">
        <f t="shared" si="34"/>
        <v>0</v>
      </c>
      <c r="H199" s="35">
        <f t="shared" si="34"/>
        <v>489.6</v>
      </c>
      <c r="I199" s="11"/>
    </row>
    <row r="200" spans="1:9" ht="26.25" customHeight="1" x14ac:dyDescent="0.25">
      <c r="A200" s="31" t="s">
        <v>110</v>
      </c>
      <c r="B200" s="32"/>
      <c r="C200" s="33" t="s">
        <v>51</v>
      </c>
      <c r="D200" s="33" t="s">
        <v>176</v>
      </c>
      <c r="E200" s="33" t="s">
        <v>112</v>
      </c>
      <c r="F200" s="39">
        <f t="shared" si="34"/>
        <v>489.6</v>
      </c>
      <c r="G200" s="38">
        <f t="shared" si="34"/>
        <v>0</v>
      </c>
      <c r="H200" s="39">
        <f t="shared" si="34"/>
        <v>489.6</v>
      </c>
      <c r="I200" s="11"/>
    </row>
    <row r="201" spans="1:9" ht="15" customHeight="1" x14ac:dyDescent="0.25">
      <c r="A201" s="36" t="s">
        <v>111</v>
      </c>
      <c r="B201" s="32"/>
      <c r="C201" s="37" t="s">
        <v>51</v>
      </c>
      <c r="D201" s="37" t="s">
        <v>177</v>
      </c>
      <c r="E201" s="37" t="s">
        <v>113</v>
      </c>
      <c r="F201" s="39">
        <v>489.6</v>
      </c>
      <c r="G201" s="39">
        <v>0</v>
      </c>
      <c r="H201" s="39">
        <f t="shared" si="33"/>
        <v>489.6</v>
      </c>
      <c r="I201" s="10"/>
    </row>
    <row r="202" spans="1:9" ht="15.75" customHeight="1" x14ac:dyDescent="0.25">
      <c r="A202" s="31" t="s">
        <v>227</v>
      </c>
      <c r="B202" s="32"/>
      <c r="C202" s="33" t="s">
        <v>51</v>
      </c>
      <c r="D202" s="33" t="s">
        <v>223</v>
      </c>
      <c r="E202" s="33"/>
      <c r="F202" s="35">
        <f t="shared" ref="F202:H203" si="35">F203</f>
        <v>1258</v>
      </c>
      <c r="G202" s="34">
        <f t="shared" si="35"/>
        <v>0</v>
      </c>
      <c r="H202" s="35">
        <f t="shared" si="35"/>
        <v>1258</v>
      </c>
      <c r="I202" s="11"/>
    </row>
    <row r="203" spans="1:9" ht="24.75" customHeight="1" x14ac:dyDescent="0.25">
      <c r="A203" s="31" t="s">
        <v>110</v>
      </c>
      <c r="B203" s="32"/>
      <c r="C203" s="33" t="s">
        <v>51</v>
      </c>
      <c r="D203" s="33" t="s">
        <v>223</v>
      </c>
      <c r="E203" s="33" t="s">
        <v>112</v>
      </c>
      <c r="F203" s="35">
        <f t="shared" si="35"/>
        <v>1258</v>
      </c>
      <c r="G203" s="34">
        <f t="shared" si="35"/>
        <v>0</v>
      </c>
      <c r="H203" s="35">
        <f t="shared" si="35"/>
        <v>1258</v>
      </c>
      <c r="I203" s="11"/>
    </row>
    <row r="204" spans="1:9" ht="15.75" customHeight="1" x14ac:dyDescent="0.25">
      <c r="A204" s="36" t="s">
        <v>111</v>
      </c>
      <c r="B204" s="32"/>
      <c r="C204" s="37" t="s">
        <v>51</v>
      </c>
      <c r="D204" s="37" t="s">
        <v>224</v>
      </c>
      <c r="E204" s="37" t="s">
        <v>113</v>
      </c>
      <c r="F204" s="39">
        <v>1258</v>
      </c>
      <c r="G204" s="39">
        <v>0</v>
      </c>
      <c r="H204" s="25">
        <f t="shared" ref="H204:H233" si="36">F204+G204</f>
        <v>1258</v>
      </c>
      <c r="I204" s="10"/>
    </row>
    <row r="205" spans="1:9" ht="26.25" customHeight="1" x14ac:dyDescent="0.25">
      <c r="A205" s="31" t="s">
        <v>228</v>
      </c>
      <c r="B205" s="32"/>
      <c r="C205" s="33" t="s">
        <v>51</v>
      </c>
      <c r="D205" s="33" t="s">
        <v>225</v>
      </c>
      <c r="E205" s="33"/>
      <c r="F205" s="35">
        <f t="shared" ref="F205:H212" si="37">F206</f>
        <v>525</v>
      </c>
      <c r="G205" s="34">
        <f t="shared" si="37"/>
        <v>0</v>
      </c>
      <c r="H205" s="35">
        <f t="shared" si="37"/>
        <v>525</v>
      </c>
      <c r="I205" s="11"/>
    </row>
    <row r="206" spans="1:9" ht="27" customHeight="1" x14ac:dyDescent="0.25">
      <c r="A206" s="31" t="s">
        <v>99</v>
      </c>
      <c r="B206" s="32"/>
      <c r="C206" s="33" t="s">
        <v>51</v>
      </c>
      <c r="D206" s="33" t="s">
        <v>225</v>
      </c>
      <c r="E206" s="33" t="s">
        <v>98</v>
      </c>
      <c r="F206" s="35">
        <f t="shared" si="37"/>
        <v>525</v>
      </c>
      <c r="G206" s="34">
        <f t="shared" si="37"/>
        <v>0</v>
      </c>
      <c r="H206" s="35">
        <f t="shared" si="37"/>
        <v>525</v>
      </c>
      <c r="I206" s="11"/>
    </row>
    <row r="207" spans="1:9" ht="15.75" customHeight="1" x14ac:dyDescent="0.25">
      <c r="A207" s="36" t="s">
        <v>97</v>
      </c>
      <c r="B207" s="32"/>
      <c r="C207" s="37" t="s">
        <v>51</v>
      </c>
      <c r="D207" s="37" t="s">
        <v>226</v>
      </c>
      <c r="E207" s="37" t="s">
        <v>96</v>
      </c>
      <c r="F207" s="39">
        <v>525</v>
      </c>
      <c r="G207" s="39">
        <v>0</v>
      </c>
      <c r="H207" s="25">
        <f t="shared" si="36"/>
        <v>525</v>
      </c>
      <c r="I207" s="10"/>
    </row>
    <row r="208" spans="1:9" ht="15.75" customHeight="1" x14ac:dyDescent="0.25">
      <c r="A208" s="31" t="s">
        <v>229</v>
      </c>
      <c r="B208" s="32"/>
      <c r="C208" s="33" t="s">
        <v>51</v>
      </c>
      <c r="D208" s="33" t="s">
        <v>230</v>
      </c>
      <c r="E208" s="33"/>
      <c r="F208" s="35">
        <f t="shared" si="37"/>
        <v>144</v>
      </c>
      <c r="G208" s="34">
        <f t="shared" si="37"/>
        <v>0</v>
      </c>
      <c r="H208" s="35">
        <f t="shared" si="37"/>
        <v>144</v>
      </c>
      <c r="I208" s="11"/>
    </row>
    <row r="209" spans="1:9" ht="27" customHeight="1" x14ac:dyDescent="0.25">
      <c r="A209" s="31" t="s">
        <v>110</v>
      </c>
      <c r="B209" s="32"/>
      <c r="C209" s="33" t="s">
        <v>51</v>
      </c>
      <c r="D209" s="33" t="s">
        <v>230</v>
      </c>
      <c r="E209" s="33" t="s">
        <v>112</v>
      </c>
      <c r="F209" s="35">
        <f t="shared" si="37"/>
        <v>144</v>
      </c>
      <c r="G209" s="34">
        <f t="shared" si="37"/>
        <v>0</v>
      </c>
      <c r="H209" s="35">
        <f t="shared" si="37"/>
        <v>144</v>
      </c>
      <c r="I209" s="11"/>
    </row>
    <row r="210" spans="1:9" ht="15.75" customHeight="1" x14ac:dyDescent="0.25">
      <c r="A210" s="36" t="s">
        <v>111</v>
      </c>
      <c r="B210" s="32"/>
      <c r="C210" s="37" t="s">
        <v>51</v>
      </c>
      <c r="D210" s="37" t="s">
        <v>231</v>
      </c>
      <c r="E210" s="37" t="s">
        <v>113</v>
      </c>
      <c r="F210" s="39">
        <v>144</v>
      </c>
      <c r="G210" s="39">
        <v>0</v>
      </c>
      <c r="H210" s="25">
        <f t="shared" ref="H210" si="38">F210+G210</f>
        <v>144</v>
      </c>
      <c r="I210" s="10"/>
    </row>
    <row r="211" spans="1:9" ht="15.75" customHeight="1" x14ac:dyDescent="0.25">
      <c r="A211" s="31" t="s">
        <v>232</v>
      </c>
      <c r="B211" s="32"/>
      <c r="C211" s="33" t="s">
        <v>51</v>
      </c>
      <c r="D211" s="33" t="s">
        <v>233</v>
      </c>
      <c r="E211" s="33"/>
      <c r="F211" s="35">
        <f t="shared" si="37"/>
        <v>100</v>
      </c>
      <c r="G211" s="34">
        <f t="shared" si="37"/>
        <v>0</v>
      </c>
      <c r="H211" s="35">
        <f t="shared" si="37"/>
        <v>100</v>
      </c>
      <c r="I211" s="11"/>
    </row>
    <row r="212" spans="1:9" ht="27" customHeight="1" x14ac:dyDescent="0.25">
      <c r="A212" s="31" t="s">
        <v>110</v>
      </c>
      <c r="B212" s="32"/>
      <c r="C212" s="33" t="s">
        <v>51</v>
      </c>
      <c r="D212" s="33" t="s">
        <v>233</v>
      </c>
      <c r="E212" s="33" t="s">
        <v>112</v>
      </c>
      <c r="F212" s="35">
        <f t="shared" si="37"/>
        <v>100</v>
      </c>
      <c r="G212" s="34">
        <f t="shared" si="37"/>
        <v>0</v>
      </c>
      <c r="H212" s="35">
        <f t="shared" si="37"/>
        <v>100</v>
      </c>
      <c r="I212" s="11"/>
    </row>
    <row r="213" spans="1:9" ht="15.75" customHeight="1" x14ac:dyDescent="0.25">
      <c r="A213" s="36" t="s">
        <v>111</v>
      </c>
      <c r="B213" s="32"/>
      <c r="C213" s="37" t="s">
        <v>51</v>
      </c>
      <c r="D213" s="37" t="s">
        <v>234</v>
      </c>
      <c r="E213" s="37" t="s">
        <v>113</v>
      </c>
      <c r="F213" s="39">
        <v>100</v>
      </c>
      <c r="G213" s="39">
        <v>0</v>
      </c>
      <c r="H213" s="25">
        <f t="shared" ref="H213" si="39">F213+G213</f>
        <v>100</v>
      </c>
      <c r="I213" s="10"/>
    </row>
    <row r="214" spans="1:9" ht="15.75" customHeight="1" x14ac:dyDescent="0.25">
      <c r="A214" s="55" t="s">
        <v>47</v>
      </c>
      <c r="B214" s="46" t="s">
        <v>48</v>
      </c>
      <c r="C214" s="46" t="s">
        <v>38</v>
      </c>
      <c r="D214" s="46" t="s">
        <v>38</v>
      </c>
      <c r="E214" s="46" t="s">
        <v>38</v>
      </c>
      <c r="F214" s="29">
        <f t="shared" ref="F214:H214" si="40">F215</f>
        <v>7117.8</v>
      </c>
      <c r="G214" s="28" t="e">
        <f t="shared" si="40"/>
        <v>#REF!</v>
      </c>
      <c r="H214" s="29" t="e">
        <f t="shared" si="40"/>
        <v>#REF!</v>
      </c>
      <c r="I214" s="11"/>
    </row>
    <row r="215" spans="1:9" s="5" customFormat="1" ht="15.75" customHeight="1" x14ac:dyDescent="0.25">
      <c r="A215" s="55" t="s">
        <v>8</v>
      </c>
      <c r="B215" s="46"/>
      <c r="C215" s="46" t="s">
        <v>9</v>
      </c>
      <c r="D215" s="46" t="s">
        <v>38</v>
      </c>
      <c r="E215" s="46" t="s">
        <v>38</v>
      </c>
      <c r="F215" s="29">
        <f>F223+F217</f>
        <v>7117.8</v>
      </c>
      <c r="G215" s="28" t="e">
        <f>G223</f>
        <v>#REF!</v>
      </c>
      <c r="H215" s="29" t="e">
        <f>H223</f>
        <v>#REF!</v>
      </c>
      <c r="I215" s="8"/>
    </row>
    <row r="216" spans="1:9" s="14" customFormat="1" ht="15.75" customHeight="1" x14ac:dyDescent="0.25">
      <c r="A216" s="55" t="s">
        <v>16</v>
      </c>
      <c r="B216" s="46"/>
      <c r="C216" s="46" t="s">
        <v>17</v>
      </c>
      <c r="D216" s="46"/>
      <c r="E216" s="46"/>
      <c r="F216" s="29"/>
      <c r="G216" s="28"/>
      <c r="H216" s="29"/>
      <c r="I216" s="9"/>
    </row>
    <row r="217" spans="1:9" ht="40.5" customHeight="1" x14ac:dyDescent="0.25">
      <c r="A217" s="50" t="s">
        <v>91</v>
      </c>
      <c r="B217" s="48"/>
      <c r="C217" s="48" t="s">
        <v>17</v>
      </c>
      <c r="D217" s="48" t="s">
        <v>182</v>
      </c>
      <c r="E217" s="48"/>
      <c r="F217" s="35">
        <f t="shared" ref="F217:H217" si="41">F218</f>
        <v>1788.3</v>
      </c>
      <c r="G217" s="34">
        <f t="shared" si="41"/>
        <v>0</v>
      </c>
      <c r="H217" s="35">
        <f t="shared" si="41"/>
        <v>1788.3</v>
      </c>
    </row>
    <row r="218" spans="1:9" ht="24.75" customHeight="1" x14ac:dyDescent="0.25">
      <c r="A218" s="31" t="s">
        <v>65</v>
      </c>
      <c r="B218" s="49"/>
      <c r="C218" s="48" t="s">
        <v>17</v>
      </c>
      <c r="D218" s="48" t="s">
        <v>183</v>
      </c>
      <c r="E218" s="48"/>
      <c r="F218" s="35">
        <f>F219+F221</f>
        <v>1788.3</v>
      </c>
      <c r="G218" s="34">
        <f>G219+G221</f>
        <v>0</v>
      </c>
      <c r="H218" s="35">
        <f>H219+H221</f>
        <v>1788.3</v>
      </c>
    </row>
    <row r="219" spans="1:9" ht="25.5" customHeight="1" x14ac:dyDescent="0.25">
      <c r="A219" s="31" t="s">
        <v>99</v>
      </c>
      <c r="B219" s="49"/>
      <c r="C219" s="48" t="s">
        <v>17</v>
      </c>
      <c r="D219" s="48" t="s">
        <v>183</v>
      </c>
      <c r="E219" s="33" t="s">
        <v>98</v>
      </c>
      <c r="F219" s="35">
        <f>F220</f>
        <v>1672.8</v>
      </c>
      <c r="G219" s="34">
        <f>G220</f>
        <v>0</v>
      </c>
      <c r="H219" s="35">
        <f>H220</f>
        <v>1672.8</v>
      </c>
    </row>
    <row r="220" spans="1:9" ht="26.25" customHeight="1" x14ac:dyDescent="0.25">
      <c r="A220" s="36" t="s">
        <v>97</v>
      </c>
      <c r="B220" s="49"/>
      <c r="C220" s="49" t="s">
        <v>17</v>
      </c>
      <c r="D220" s="49" t="s">
        <v>183</v>
      </c>
      <c r="E220" s="37" t="s">
        <v>96</v>
      </c>
      <c r="F220" s="39">
        <v>1672.8</v>
      </c>
      <c r="G220" s="39"/>
      <c r="H220" s="25">
        <f>F220+G220</f>
        <v>1672.8</v>
      </c>
      <c r="I220" s="15"/>
    </row>
    <row r="221" spans="1:9" x14ac:dyDescent="0.25">
      <c r="A221" s="31" t="s">
        <v>104</v>
      </c>
      <c r="B221" s="49"/>
      <c r="C221" s="49"/>
      <c r="D221" s="49" t="s">
        <v>183</v>
      </c>
      <c r="E221" s="33" t="s">
        <v>105</v>
      </c>
      <c r="F221" s="39">
        <f>F222</f>
        <v>115.5</v>
      </c>
      <c r="G221" s="38">
        <f>G222</f>
        <v>0</v>
      </c>
      <c r="H221" s="25">
        <f>F221+G221</f>
        <v>115.5</v>
      </c>
      <c r="I221" s="15"/>
    </row>
    <row r="222" spans="1:9" ht="15.75" customHeight="1" x14ac:dyDescent="0.25">
      <c r="A222" s="36" t="s">
        <v>106</v>
      </c>
      <c r="B222" s="49"/>
      <c r="C222" s="49" t="s">
        <v>17</v>
      </c>
      <c r="D222" s="49" t="s">
        <v>183</v>
      </c>
      <c r="E222" s="49" t="s">
        <v>107</v>
      </c>
      <c r="F222" s="39">
        <v>115.5</v>
      </c>
      <c r="G222" s="39">
        <v>0</v>
      </c>
      <c r="H222" s="25">
        <f>F222+G222</f>
        <v>115.5</v>
      </c>
      <c r="I222" s="15"/>
    </row>
    <row r="223" spans="1:9" ht="15.75" customHeight="1" x14ac:dyDescent="0.25">
      <c r="A223" s="56" t="s">
        <v>95</v>
      </c>
      <c r="B223" s="48"/>
      <c r="C223" s="48" t="s">
        <v>17</v>
      </c>
      <c r="D223" s="48" t="s">
        <v>127</v>
      </c>
      <c r="E223" s="48" t="s">
        <v>38</v>
      </c>
      <c r="F223" s="35">
        <f>F224+F230</f>
        <v>5329.5</v>
      </c>
      <c r="G223" s="34" t="e">
        <f>G224+#REF!+#REF!</f>
        <v>#REF!</v>
      </c>
      <c r="H223" s="35" t="e">
        <f>H224+#REF!+#REF!</f>
        <v>#REF!</v>
      </c>
      <c r="I223" s="11"/>
    </row>
    <row r="224" spans="1:9" ht="15.75" customHeight="1" x14ac:dyDescent="0.25">
      <c r="A224" s="31" t="s">
        <v>181</v>
      </c>
      <c r="B224" s="32"/>
      <c r="C224" s="33" t="s">
        <v>17</v>
      </c>
      <c r="D224" s="33" t="s">
        <v>178</v>
      </c>
      <c r="E224" s="48"/>
      <c r="F224" s="35">
        <f>F225</f>
        <v>3685.5</v>
      </c>
      <c r="G224" s="34" t="e">
        <f t="shared" ref="G224:H224" si="42">G225</f>
        <v>#REF!</v>
      </c>
      <c r="H224" s="35" t="e">
        <f t="shared" si="42"/>
        <v>#REF!</v>
      </c>
      <c r="I224" s="11"/>
    </row>
    <row r="225" spans="1:9" ht="41.25" customHeight="1" x14ac:dyDescent="0.25">
      <c r="A225" s="31" t="s">
        <v>129</v>
      </c>
      <c r="B225" s="48"/>
      <c r="C225" s="48" t="s">
        <v>17</v>
      </c>
      <c r="D225" s="48" t="s">
        <v>179</v>
      </c>
      <c r="E225" s="48"/>
      <c r="F225" s="35">
        <f>F226+F228</f>
        <v>3685.5</v>
      </c>
      <c r="G225" s="34" t="e">
        <f>#REF!</f>
        <v>#REF!</v>
      </c>
      <c r="H225" s="35" t="e">
        <f>#REF!</f>
        <v>#REF!</v>
      </c>
      <c r="I225" s="10"/>
    </row>
    <row r="226" spans="1:9" ht="51" customHeight="1" x14ac:dyDescent="0.25">
      <c r="A226" s="31" t="s">
        <v>100</v>
      </c>
      <c r="B226" s="48"/>
      <c r="C226" s="48" t="s">
        <v>17</v>
      </c>
      <c r="D226" s="48" t="s">
        <v>179</v>
      </c>
      <c r="E226" s="33" t="s">
        <v>101</v>
      </c>
      <c r="F226" s="58">
        <f>F227</f>
        <v>3149.2</v>
      </c>
      <c r="G226" s="57">
        <f>G227</f>
        <v>0</v>
      </c>
      <c r="H226" s="58">
        <f>H227</f>
        <v>3149.2</v>
      </c>
      <c r="I226" s="10"/>
    </row>
    <row r="227" spans="1:9" ht="16.5" customHeight="1" x14ac:dyDescent="0.25">
      <c r="A227" s="36" t="s">
        <v>117</v>
      </c>
      <c r="B227" s="49"/>
      <c r="C227" s="49" t="s">
        <v>17</v>
      </c>
      <c r="D227" s="49" t="s">
        <v>179</v>
      </c>
      <c r="E227" s="37" t="s">
        <v>116</v>
      </c>
      <c r="F227" s="39">
        <v>3149.2</v>
      </c>
      <c r="G227" s="39">
        <v>0</v>
      </c>
      <c r="H227" s="25">
        <f t="shared" si="36"/>
        <v>3149.2</v>
      </c>
      <c r="I227" s="10"/>
    </row>
    <row r="228" spans="1:9" ht="26.25" customHeight="1" x14ac:dyDescent="0.25">
      <c r="A228" s="31" t="s">
        <v>99</v>
      </c>
      <c r="B228" s="49"/>
      <c r="C228" s="48" t="s">
        <v>17</v>
      </c>
      <c r="D228" s="48" t="s">
        <v>179</v>
      </c>
      <c r="E228" s="33" t="s">
        <v>98</v>
      </c>
      <c r="F228" s="35">
        <f>F229</f>
        <v>536.29999999999995</v>
      </c>
      <c r="G228" s="34">
        <f>G229</f>
        <v>0</v>
      </c>
      <c r="H228" s="35">
        <f>H229</f>
        <v>536.29999999999995</v>
      </c>
      <c r="I228" s="10"/>
    </row>
    <row r="229" spans="1:9" ht="28.5" customHeight="1" x14ac:dyDescent="0.25">
      <c r="A229" s="36" t="s">
        <v>97</v>
      </c>
      <c r="B229" s="49"/>
      <c r="C229" s="49" t="s">
        <v>17</v>
      </c>
      <c r="D229" s="49" t="s">
        <v>179</v>
      </c>
      <c r="E229" s="37" t="s">
        <v>96</v>
      </c>
      <c r="F229" s="39">
        <v>536.29999999999995</v>
      </c>
      <c r="G229" s="39">
        <v>0</v>
      </c>
      <c r="H229" s="25">
        <f t="shared" si="36"/>
        <v>536.29999999999995</v>
      </c>
      <c r="I229" s="11"/>
    </row>
    <row r="230" spans="1:9" s="6" customFormat="1" ht="15.75" customHeight="1" x14ac:dyDescent="0.25">
      <c r="A230" s="31" t="s">
        <v>144</v>
      </c>
      <c r="B230" s="32"/>
      <c r="C230" s="33" t="s">
        <v>17</v>
      </c>
      <c r="D230" s="33" t="s">
        <v>138</v>
      </c>
      <c r="E230" s="33"/>
      <c r="F230" s="35">
        <f>F231</f>
        <v>1644</v>
      </c>
      <c r="G230" s="34" t="e">
        <f>G231+#REF!</f>
        <v>#REF!</v>
      </c>
      <c r="H230" s="35" t="e">
        <f>H231+#REF!</f>
        <v>#REF!</v>
      </c>
      <c r="I230" s="10"/>
    </row>
    <row r="231" spans="1:9" s="6" customFormat="1" ht="27.75" customHeight="1" x14ac:dyDescent="0.25">
      <c r="A231" s="31" t="s">
        <v>92</v>
      </c>
      <c r="B231" s="32"/>
      <c r="C231" s="33" t="s">
        <v>17</v>
      </c>
      <c r="D231" s="33" t="s">
        <v>180</v>
      </c>
      <c r="E231" s="33"/>
      <c r="F231" s="35">
        <f t="shared" ref="F231:H232" si="43">F232</f>
        <v>1644</v>
      </c>
      <c r="G231" s="34">
        <f t="shared" si="43"/>
        <v>0</v>
      </c>
      <c r="H231" s="35">
        <f t="shared" si="43"/>
        <v>1644</v>
      </c>
      <c r="I231" s="10"/>
    </row>
    <row r="232" spans="1:9" s="6" customFormat="1" ht="15.75" customHeight="1" x14ac:dyDescent="0.25">
      <c r="A232" s="31" t="s">
        <v>104</v>
      </c>
      <c r="B232" s="32"/>
      <c r="C232" s="33" t="s">
        <v>17</v>
      </c>
      <c r="D232" s="33" t="s">
        <v>180</v>
      </c>
      <c r="E232" s="33" t="s">
        <v>105</v>
      </c>
      <c r="F232" s="35">
        <f t="shared" si="43"/>
        <v>1644</v>
      </c>
      <c r="G232" s="34">
        <f t="shared" si="43"/>
        <v>0</v>
      </c>
      <c r="H232" s="35">
        <f t="shared" si="43"/>
        <v>1644</v>
      </c>
      <c r="I232" s="10"/>
    </row>
    <row r="233" spans="1:9" ht="15.75" customHeight="1" x14ac:dyDescent="0.25">
      <c r="A233" s="36" t="s">
        <v>106</v>
      </c>
      <c r="B233" s="49"/>
      <c r="C233" s="49" t="s">
        <v>17</v>
      </c>
      <c r="D233" s="49" t="s">
        <v>180</v>
      </c>
      <c r="E233" s="49" t="s">
        <v>107</v>
      </c>
      <c r="F233" s="39">
        <v>1644</v>
      </c>
      <c r="G233" s="39">
        <v>0</v>
      </c>
      <c r="H233" s="25">
        <f t="shared" si="36"/>
        <v>1644</v>
      </c>
    </row>
  </sheetData>
  <mergeCells count="4">
    <mergeCell ref="E6:H6"/>
    <mergeCell ref="D1:H1"/>
    <mergeCell ref="D4:F4"/>
    <mergeCell ref="A5:F5"/>
  </mergeCells>
  <phoneticPr fontId="6" type="noConversion"/>
  <pageMargins left="0.39370078740157483" right="0" top="0.59055118110236227" bottom="0.59055118110236227" header="0" footer="0"/>
  <pageSetup paperSize="9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Совет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Чуков АА</cp:lastModifiedBy>
  <cp:lastPrinted>2015-11-12T06:37:44Z</cp:lastPrinted>
  <dcterms:created xsi:type="dcterms:W3CDTF">1996-10-08T23:32:33Z</dcterms:created>
  <dcterms:modified xsi:type="dcterms:W3CDTF">2015-11-12T09:04:44Z</dcterms:modified>
</cp:coreProperties>
</file>